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19875" windowHeight="7590"/>
  </bookViews>
  <sheets>
    <sheet name="VFD" sheetId="1" r:id="rId1"/>
  </sheets>
  <calcPr calcId="145621"/>
</workbook>
</file>

<file path=xl/calcChain.xml><?xml version="1.0" encoding="utf-8"?>
<calcChain xmlns="http://schemas.openxmlformats.org/spreadsheetml/2006/main">
  <c r="CL2" i="1" l="1"/>
  <c r="CP2" i="1"/>
  <c r="CS2" i="1"/>
  <c r="BN54" i="1" l="1"/>
  <c r="BO54" i="1"/>
  <c r="BP54" i="1"/>
  <c r="BQ54" i="1"/>
  <c r="BR54" i="1"/>
  <c r="BS54" i="1"/>
  <c r="BT54" i="1"/>
  <c r="BN53" i="1"/>
  <c r="BO53" i="1"/>
  <c r="BP53" i="1"/>
  <c r="BQ53" i="1"/>
  <c r="BR53" i="1"/>
  <c r="BS53" i="1"/>
  <c r="BT53" i="1"/>
  <c r="BM53" i="1"/>
  <c r="BM54" i="1"/>
  <c r="BN52" i="1"/>
  <c r="BO52" i="1"/>
  <c r="BP52" i="1"/>
  <c r="BQ52" i="1"/>
  <c r="BR52" i="1"/>
  <c r="BS52" i="1"/>
  <c r="BT52" i="1"/>
  <c r="BM52" i="1"/>
  <c r="BN51" i="1"/>
  <c r="BO51" i="1"/>
  <c r="BP51" i="1"/>
  <c r="BQ51" i="1"/>
  <c r="BR51" i="1"/>
  <c r="BS51" i="1"/>
  <c r="BT51" i="1"/>
  <c r="BM51" i="1"/>
  <c r="BO55" i="1" l="1"/>
  <c r="AZ17" i="1"/>
  <c r="BM17" i="1" l="1"/>
  <c r="BB17" i="1"/>
  <c r="BO17" i="1"/>
  <c r="AZ44" i="1"/>
  <c r="AZ45" i="1"/>
  <c r="AZ46" i="1"/>
  <c r="AZ47" i="1"/>
  <c r="AZ48" i="1"/>
  <c r="BB45" i="1" l="1"/>
  <c r="BN45" i="1"/>
  <c r="BS45" i="1"/>
  <c r="BP45" i="1"/>
  <c r="BT45" i="1"/>
  <c r="BQ45" i="1"/>
  <c r="BO45" i="1"/>
  <c r="BM45" i="1"/>
  <c r="BR45" i="1"/>
  <c r="BB48" i="1"/>
  <c r="BQ48" i="1"/>
  <c r="BM48" i="1"/>
  <c r="BR48" i="1"/>
  <c r="BO48" i="1"/>
  <c r="BN48" i="1"/>
  <c r="BS48" i="1"/>
  <c r="BP48" i="1"/>
  <c r="BT48" i="1"/>
  <c r="BB44" i="1"/>
  <c r="BM44" i="1"/>
  <c r="BR44" i="1"/>
  <c r="BN44" i="1"/>
  <c r="BS44" i="1"/>
  <c r="BO44" i="1"/>
  <c r="BP44" i="1"/>
  <c r="BT44" i="1"/>
  <c r="BQ44" i="1"/>
  <c r="BQ47" i="1"/>
  <c r="BO47" i="1"/>
  <c r="BM47" i="1"/>
  <c r="BR47" i="1"/>
  <c r="BN47" i="1"/>
  <c r="BS47" i="1"/>
  <c r="BP47" i="1"/>
  <c r="BT47" i="1"/>
  <c r="BP46" i="1"/>
  <c r="BT46" i="1"/>
  <c r="BQ46" i="1"/>
  <c r="BM46" i="1"/>
  <c r="BR46" i="1"/>
  <c r="BN46" i="1"/>
  <c r="BS46" i="1"/>
  <c r="BO46" i="1"/>
  <c r="BB47" i="1"/>
  <c r="BB46" i="1"/>
  <c r="AZ26" i="1"/>
  <c r="AP16" i="1"/>
  <c r="AQ16" i="1"/>
  <c r="AR16" i="1"/>
  <c r="AT16" i="1"/>
  <c r="AU16" i="1"/>
  <c r="AZ18" i="1"/>
  <c r="AZ19" i="1"/>
  <c r="BO19" i="1" s="1"/>
  <c r="AZ20" i="1"/>
  <c r="BO20" i="1" s="1"/>
  <c r="AZ21" i="1"/>
  <c r="BO21" i="1" s="1"/>
  <c r="AZ22" i="1"/>
  <c r="BO22" i="1" s="1"/>
  <c r="AZ23" i="1"/>
  <c r="BO23" i="1" s="1"/>
  <c r="AZ24" i="1"/>
  <c r="BO24" i="1" s="1"/>
  <c r="AZ27" i="1"/>
  <c r="BO27" i="1" s="1"/>
  <c r="AZ28" i="1"/>
  <c r="BO28" i="1" s="1"/>
  <c r="AZ29" i="1"/>
  <c r="BO29" i="1" s="1"/>
  <c r="AZ30" i="1"/>
  <c r="BO30" i="1" s="1"/>
  <c r="AZ31" i="1"/>
  <c r="BO31" i="1" s="1"/>
  <c r="AZ32" i="1"/>
  <c r="AZ33" i="1"/>
  <c r="BO33" i="1" s="1"/>
  <c r="AZ34" i="1"/>
  <c r="BO34" i="1" s="1"/>
  <c r="AZ35" i="1"/>
  <c r="BO35" i="1" s="1"/>
  <c r="AZ25" i="1"/>
  <c r="BO25" i="1" s="1"/>
  <c r="AZ36" i="1"/>
  <c r="BO36" i="1" s="1"/>
  <c r="AZ37" i="1"/>
  <c r="BO37" i="1" s="1"/>
  <c r="AZ38" i="1"/>
  <c r="BO38" i="1" s="1"/>
  <c r="AZ39" i="1"/>
  <c r="BO39" i="1" s="1"/>
  <c r="AZ40" i="1"/>
  <c r="BO40" i="1" s="1"/>
  <c r="AZ41" i="1"/>
  <c r="BO41" i="1" s="1"/>
  <c r="AZ42" i="1"/>
  <c r="BO42" i="1" s="1"/>
  <c r="AZ43" i="1"/>
  <c r="BO43" i="1" s="1"/>
  <c r="BA45" i="1" l="1"/>
  <c r="BA32" i="1"/>
  <c r="BO32" i="1"/>
  <c r="BA46" i="1"/>
  <c r="BO18" i="1"/>
  <c r="BQ26" i="1"/>
  <c r="BR26" i="1"/>
  <c r="BO26" i="1"/>
  <c r="BS26" i="1"/>
  <c r="BP26" i="1"/>
  <c r="BT26" i="1"/>
  <c r="BM26" i="1"/>
  <c r="BN26" i="1"/>
  <c r="BA25" i="1"/>
  <c r="BM28" i="1"/>
  <c r="BN28" i="1"/>
  <c r="BP28" i="1"/>
  <c r="BT28" i="1"/>
  <c r="BQ28" i="1"/>
  <c r="BR28" i="1"/>
  <c r="BS28" i="1"/>
  <c r="BA28" i="1"/>
  <c r="BA42" i="1"/>
  <c r="BA31" i="1"/>
  <c r="BA41" i="1"/>
  <c r="BA37" i="1"/>
  <c r="BA34" i="1"/>
  <c r="BA30" i="1"/>
  <c r="BA24" i="1"/>
  <c r="BA20" i="1"/>
  <c r="BA26" i="1"/>
  <c r="BA39" i="1"/>
  <c r="BA22" i="1"/>
  <c r="BA48" i="1"/>
  <c r="BA35" i="1"/>
  <c r="BA27" i="1"/>
  <c r="BA17" i="1"/>
  <c r="BA40" i="1"/>
  <c r="BA36" i="1"/>
  <c r="BA33" i="1"/>
  <c r="BA29" i="1"/>
  <c r="BA23" i="1"/>
  <c r="BA19" i="1"/>
  <c r="BA44" i="1"/>
  <c r="BA43" i="1"/>
  <c r="BA18" i="1"/>
  <c r="BA38" i="1"/>
  <c r="BA21" i="1"/>
  <c r="BA47" i="1"/>
  <c r="BO49" i="1" l="1"/>
  <c r="BO57" i="1" s="1"/>
  <c r="BT19" i="1" l="1"/>
  <c r="BP19" i="1"/>
  <c r="BS19" i="1"/>
  <c r="BN19" i="1"/>
  <c r="BB19" i="1"/>
  <c r="BR19" i="1"/>
  <c r="BQ19" i="1"/>
  <c r="BM19" i="1"/>
  <c r="AV16" i="1"/>
  <c r="BP25" i="1" l="1"/>
  <c r="BB25" i="1"/>
  <c r="BR25" i="1"/>
  <c r="BS25" i="1"/>
  <c r="BM25" i="1"/>
  <c r="BQ25" i="1"/>
  <c r="BN25" i="1"/>
  <c r="BT25" i="1"/>
  <c r="AW16" i="1"/>
  <c r="AX16" i="1"/>
  <c r="BT55" i="1"/>
  <c r="BM42" i="1" l="1"/>
  <c r="BB42" i="1"/>
  <c r="BN43" i="1"/>
  <c r="BB43" i="1"/>
  <c r="BS42" i="1"/>
  <c r="BQ43" i="1"/>
  <c r="BQ42" i="1"/>
  <c r="BP43" i="1"/>
  <c r="BP42" i="1"/>
  <c r="BT42" i="1"/>
  <c r="BN42" i="1"/>
  <c r="BT43" i="1"/>
  <c r="BM43" i="1"/>
  <c r="BR43" i="1"/>
  <c r="BS43" i="1"/>
  <c r="BR42" i="1"/>
  <c r="BN55" i="1" l="1"/>
  <c r="BP55" i="1"/>
  <c r="BQ55" i="1"/>
  <c r="BR55" i="1"/>
  <c r="BS55" i="1"/>
  <c r="BM55" i="1"/>
  <c r="BB18" i="1" l="1"/>
  <c r="BB20" i="1"/>
  <c r="BB21" i="1"/>
  <c r="BB33" i="1"/>
  <c r="BB23" i="1"/>
  <c r="BB24" i="1"/>
  <c r="BB27" i="1"/>
  <c r="BB29" i="1"/>
  <c r="BB30" i="1"/>
  <c r="BB31" i="1"/>
  <c r="BB32" i="1"/>
  <c r="BB36" i="1"/>
  <c r="BB34" i="1"/>
  <c r="BB35" i="1"/>
  <c r="BB37" i="1"/>
  <c r="BB38" i="1"/>
  <c r="BB39" i="1"/>
  <c r="BB40" i="1"/>
  <c r="BB22" i="1"/>
  <c r="BB41" i="1"/>
  <c r="AS16" i="1"/>
  <c r="AO16" i="1"/>
  <c r="BM40" i="1" l="1"/>
  <c r="BR40" i="1"/>
  <c r="BS40" i="1"/>
  <c r="BP40" i="1"/>
  <c r="BN40" i="1"/>
  <c r="BT40" i="1"/>
  <c r="BQ40" i="1"/>
  <c r="BM35" i="1"/>
  <c r="BR35" i="1"/>
  <c r="BS35" i="1"/>
  <c r="BN35" i="1"/>
  <c r="BT35" i="1"/>
  <c r="BP35" i="1"/>
  <c r="BQ35" i="1"/>
  <c r="BM31" i="1"/>
  <c r="BR31" i="1"/>
  <c r="BS31" i="1"/>
  <c r="BN31" i="1"/>
  <c r="BT31" i="1"/>
  <c r="BP31" i="1"/>
  <c r="BQ31" i="1"/>
  <c r="BM24" i="1"/>
  <c r="BR24" i="1"/>
  <c r="BN24" i="1"/>
  <c r="BS24" i="1"/>
  <c r="BT24" i="1"/>
  <c r="BP24" i="1"/>
  <c r="BQ24" i="1"/>
  <c r="BM20" i="1"/>
  <c r="BR20" i="1"/>
  <c r="BN20" i="1"/>
  <c r="BS20" i="1"/>
  <c r="BT20" i="1"/>
  <c r="BP20" i="1"/>
  <c r="BQ20" i="1"/>
  <c r="BN17" i="1"/>
  <c r="BS17" i="1"/>
  <c r="BR17" i="1"/>
  <c r="BT17" i="1"/>
  <c r="BP17" i="1"/>
  <c r="BQ17" i="1"/>
  <c r="BM39" i="1"/>
  <c r="BR39" i="1"/>
  <c r="BN39" i="1"/>
  <c r="BT39" i="1"/>
  <c r="BQ39" i="1"/>
  <c r="BP39" i="1"/>
  <c r="BS39" i="1"/>
  <c r="BM34" i="1"/>
  <c r="BR34" i="1"/>
  <c r="BN34" i="1"/>
  <c r="BT34" i="1"/>
  <c r="BP34" i="1"/>
  <c r="BQ34" i="1"/>
  <c r="BS34" i="1"/>
  <c r="BM30" i="1"/>
  <c r="BR30" i="1"/>
  <c r="BN30" i="1"/>
  <c r="BT30" i="1"/>
  <c r="BQ30" i="1"/>
  <c r="BP30" i="1"/>
  <c r="BS30" i="1"/>
  <c r="BM23" i="1"/>
  <c r="BR23" i="1"/>
  <c r="BN23" i="1"/>
  <c r="BS23" i="1"/>
  <c r="BP23" i="1"/>
  <c r="BQ23" i="1"/>
  <c r="BT23" i="1"/>
  <c r="BM18" i="1"/>
  <c r="BR18" i="1"/>
  <c r="BN18" i="1"/>
  <c r="BS18" i="1"/>
  <c r="BP18" i="1"/>
  <c r="BQ18" i="1"/>
  <c r="BT18" i="1"/>
  <c r="BM41" i="1"/>
  <c r="BR41" i="1"/>
  <c r="BP41" i="1"/>
  <c r="BQ41" i="1"/>
  <c r="BS41" i="1"/>
  <c r="BN41" i="1"/>
  <c r="BT41" i="1"/>
  <c r="BM38" i="1"/>
  <c r="BR38" i="1"/>
  <c r="BP38" i="1"/>
  <c r="BS38" i="1"/>
  <c r="BQ38" i="1"/>
  <c r="BT38" i="1"/>
  <c r="BN38" i="1"/>
  <c r="BM36" i="1"/>
  <c r="BR36" i="1"/>
  <c r="BP36" i="1"/>
  <c r="BQ36" i="1"/>
  <c r="BS36" i="1"/>
  <c r="BN36" i="1"/>
  <c r="BT36" i="1"/>
  <c r="BM29" i="1"/>
  <c r="BR29" i="1"/>
  <c r="BP29" i="1"/>
  <c r="BN29" i="1"/>
  <c r="BQ29" i="1"/>
  <c r="BS29" i="1"/>
  <c r="BT29" i="1"/>
  <c r="BM33" i="1"/>
  <c r="BR33" i="1"/>
  <c r="BN33" i="1"/>
  <c r="BS33" i="1"/>
  <c r="BT33" i="1"/>
  <c r="BQ33" i="1"/>
  <c r="BP33" i="1"/>
  <c r="BM22" i="1"/>
  <c r="BR22" i="1"/>
  <c r="BQ22" i="1"/>
  <c r="BN22" i="1"/>
  <c r="BS22" i="1"/>
  <c r="BT22" i="1"/>
  <c r="BP22" i="1"/>
  <c r="BM37" i="1"/>
  <c r="BR37" i="1"/>
  <c r="BQ37" i="1"/>
  <c r="BT37" i="1"/>
  <c r="BS37" i="1"/>
  <c r="BN37" i="1"/>
  <c r="BP37" i="1"/>
  <c r="BM32" i="1"/>
  <c r="BR32" i="1"/>
  <c r="BQ32" i="1"/>
  <c r="BS32" i="1"/>
  <c r="BN32" i="1"/>
  <c r="BT32" i="1"/>
  <c r="BP32" i="1"/>
  <c r="BM27" i="1"/>
  <c r="BR27" i="1"/>
  <c r="BQ27" i="1"/>
  <c r="BP27" i="1"/>
  <c r="BS27" i="1"/>
  <c r="BN27" i="1"/>
  <c r="BT27" i="1"/>
  <c r="BM21" i="1"/>
  <c r="BR21" i="1"/>
  <c r="BN21" i="1"/>
  <c r="BS21" i="1"/>
  <c r="BP21" i="1"/>
  <c r="BQ21" i="1"/>
  <c r="BT21" i="1"/>
  <c r="BQ49" i="1" l="1"/>
  <c r="BQ57" i="1" s="1"/>
  <c r="BS49" i="1"/>
  <c r="BN49" i="1"/>
  <c r="BN57" i="1" s="1"/>
  <c r="BM49" i="1"/>
  <c r="BP49" i="1"/>
  <c r="BP57" i="1" s="1"/>
  <c r="BT49" i="1"/>
  <c r="BT57" i="1" s="1"/>
  <c r="BR49" i="1"/>
  <c r="BR57" i="1" s="1"/>
  <c r="BS57" i="1"/>
  <c r="BM57" i="1"/>
</calcChain>
</file>

<file path=xl/sharedStrings.xml><?xml version="1.0" encoding="utf-8"?>
<sst xmlns="http://schemas.openxmlformats.org/spreadsheetml/2006/main" count="307" uniqueCount="186">
  <si>
    <t>1.1</t>
  </si>
  <si>
    <t>1.1.1</t>
  </si>
  <si>
    <t>2.1</t>
  </si>
  <si>
    <t>3.1</t>
  </si>
  <si>
    <t>4.1</t>
  </si>
  <si>
    <t>5.1</t>
  </si>
  <si>
    <t>6.1</t>
  </si>
  <si>
    <t>7.1</t>
  </si>
  <si>
    <t>8.1</t>
  </si>
  <si>
    <t>9.1</t>
  </si>
  <si>
    <t>10.1</t>
  </si>
  <si>
    <t>11.1</t>
  </si>
  <si>
    <t>Ready-to-use</t>
  </si>
  <si>
    <t>12.1</t>
  </si>
  <si>
    <t>13.1</t>
  </si>
  <si>
    <t>14.1</t>
  </si>
  <si>
    <t>3.1.1</t>
  </si>
  <si>
    <t>4.1.1</t>
  </si>
  <si>
    <t>5.1.1</t>
  </si>
  <si>
    <t>6.1.1</t>
  </si>
  <si>
    <t>7.1.1</t>
  </si>
  <si>
    <t>8.1.1</t>
  </si>
  <si>
    <t>9.1.1</t>
  </si>
  <si>
    <t>10.1.1</t>
  </si>
  <si>
    <t>11.1.1</t>
  </si>
  <si>
    <t>12.1.1</t>
  </si>
  <si>
    <t>13.1.1</t>
  </si>
  <si>
    <t>14.1.1</t>
  </si>
  <si>
    <t>12.2</t>
  </si>
  <si>
    <t>9.2</t>
  </si>
  <si>
    <t>7.2</t>
  </si>
  <si>
    <t>7.3</t>
  </si>
  <si>
    <t>7.1.2</t>
  </si>
  <si>
    <t>7.1.3</t>
  </si>
  <si>
    <t>3.2</t>
  </si>
  <si>
    <t>3.3</t>
  </si>
  <si>
    <t>5.1.2</t>
  </si>
  <si>
    <t>VFD</t>
  </si>
  <si>
    <t>•</t>
  </si>
  <si>
    <t>(TV)*(PR)</t>
  </si>
  <si>
    <t>14.2</t>
  </si>
  <si>
    <t>Hard to remove (baby)</t>
  </si>
  <si>
    <t>Alert</t>
  </si>
  <si>
    <t>Proper parts dimension</t>
  </si>
  <si>
    <t>Attractive</t>
  </si>
  <si>
    <t>Visually pleasant</t>
  </si>
  <si>
    <t>Few commands</t>
  </si>
  <si>
    <t>Value</t>
  </si>
  <si>
    <t>Value Item</t>
  </si>
  <si>
    <t>Babies' weight resistant</t>
  </si>
  <si>
    <t>Good market communication</t>
  </si>
  <si>
    <t>Pediatricians</t>
  </si>
  <si>
    <t>Babies</t>
  </si>
  <si>
    <t>Shareholder</t>
  </si>
  <si>
    <t>&lt; 45 grams</t>
  </si>
  <si>
    <t>&lt;  25 cm2</t>
  </si>
  <si>
    <t>Focal group rate &gt; 8</t>
  </si>
  <si>
    <t>pull-off test ISO 4624</t>
  </si>
  <si>
    <t>Data storage capacity: 120 registers</t>
  </si>
  <si>
    <t>Battery life &gt;48h</t>
  </si>
  <si>
    <t>Charging time &lt; 3 hours</t>
  </si>
  <si>
    <t>Deviation &lt; 0,5 ºC</t>
  </si>
  <si>
    <t>Material toxicity = 0</t>
  </si>
  <si>
    <t>Parts &gt; 3 cm2</t>
  </si>
  <si>
    <t>2 years guarantee os parts</t>
  </si>
  <si>
    <t>Measure</t>
  </si>
  <si>
    <t>Transmit</t>
  </si>
  <si>
    <t>Storage</t>
  </si>
  <si>
    <t>Recharge</t>
  </si>
  <si>
    <t>Fix</t>
  </si>
  <si>
    <t>R</t>
  </si>
  <si>
    <t>C</t>
  </si>
  <si>
    <t>A</t>
  </si>
  <si>
    <t>Stakeholders' Analysis</t>
  </si>
  <si>
    <t>Value Analysis</t>
  </si>
  <si>
    <t>Value Deployment</t>
  </si>
  <si>
    <t>Product Design</t>
  </si>
  <si>
    <t>Prototype</t>
  </si>
  <si>
    <t>Validation</t>
  </si>
  <si>
    <t>2.2</t>
  </si>
  <si>
    <t>Unpin</t>
  </si>
  <si>
    <t>Measure of effectiveness</t>
  </si>
  <si>
    <t>Absolute Importance</t>
  </si>
  <si>
    <t>Relative Importance</t>
  </si>
  <si>
    <t>Share</t>
  </si>
  <si>
    <t>Be comfortable to the baby</t>
  </si>
  <si>
    <t>Work when needed</t>
  </si>
  <si>
    <t>Provide precise measure</t>
  </si>
  <si>
    <t>1.2</t>
  </si>
  <si>
    <t>1.3</t>
  </si>
  <si>
    <t>1.2.1</t>
  </si>
  <si>
    <t>1.3.1</t>
  </si>
  <si>
    <t>Provide soft touch to the baby</t>
  </si>
  <si>
    <t>Be intuitive to apply</t>
  </si>
  <si>
    <t>Provide identifiable alert</t>
  </si>
  <si>
    <t>Log data for tendency analysis</t>
  </si>
  <si>
    <t>Have a proper battery life</t>
  </si>
  <si>
    <t>Use non-toxic product</t>
  </si>
  <si>
    <t>Be safe for babies' use</t>
  </si>
  <si>
    <t>Be reliable</t>
  </si>
  <si>
    <t>Measure in 0.01 ºC steps</t>
  </si>
  <si>
    <t>37.50ºC &lt; Signal &lt; 35.00ºC</t>
  </si>
  <si>
    <t>Have precise sensors</t>
  </si>
  <si>
    <t>Load resistence = &gt;15 kg</t>
  </si>
  <si>
    <t>Use high quality parts</t>
  </si>
  <si>
    <t>Use durable parts</t>
  </si>
  <si>
    <t>Easy to use by parent or caretaker</t>
  </si>
  <si>
    <t>Have Intuitive commands</t>
  </si>
  <si>
    <t>Be easy to remove by parent or caretaker</t>
  </si>
  <si>
    <t>Be easy to maintain</t>
  </si>
  <si>
    <t>Caretakers</t>
  </si>
  <si>
    <t>Recycler</t>
  </si>
  <si>
    <t xml:space="preserve">Maintain Svc. Provider </t>
  </si>
  <si>
    <t>Production</t>
  </si>
  <si>
    <t>Seller</t>
  </si>
  <si>
    <t>Development Team</t>
  </si>
  <si>
    <t>Regulatory Agencies</t>
  </si>
  <si>
    <t>Receive the related certification</t>
  </si>
  <si>
    <t>Be profitable</t>
  </si>
  <si>
    <t>Low cost of product's parts</t>
  </si>
  <si>
    <t>Low cost of product's production</t>
  </si>
  <si>
    <t>2.3</t>
  </si>
  <si>
    <t>Have low downtime</t>
  </si>
  <si>
    <t>Provide temperature monitoring</t>
  </si>
  <si>
    <t>Pri</t>
  </si>
  <si>
    <t>Ter</t>
  </si>
  <si>
    <t>Sec</t>
  </si>
  <si>
    <t>Be affordable</t>
  </si>
  <si>
    <t>Be easy to build</t>
  </si>
  <si>
    <t>Allow caretaker's mobility</t>
  </si>
  <si>
    <t>Apply DFMA directives</t>
  </si>
  <si>
    <t>Number of commands &lt; 3</t>
  </si>
  <si>
    <t>Create intellectual property</t>
  </si>
  <si>
    <t>Fit on caretaker's budget</t>
  </si>
  <si>
    <t>2.1.1</t>
  </si>
  <si>
    <t>2.2.1</t>
  </si>
  <si>
    <t>2.3.1</t>
  </si>
  <si>
    <t>Have high reading accuracy</t>
  </si>
  <si>
    <t>3.2.1</t>
  </si>
  <si>
    <t>3.3.1</t>
  </si>
  <si>
    <t>Range higher than 30m</t>
  </si>
  <si>
    <t>5.2</t>
  </si>
  <si>
    <t>7.4</t>
  </si>
  <si>
    <t>7.4.1</t>
  </si>
  <si>
    <t>8.2</t>
  </si>
  <si>
    <t>8.3</t>
  </si>
  <si>
    <t>8.2.1</t>
  </si>
  <si>
    <t>8.3.1</t>
  </si>
  <si>
    <t>High spare components availability</t>
  </si>
  <si>
    <t>Support several assembly-disassembly cycles</t>
  </si>
  <si>
    <t>9.2.1</t>
  </si>
  <si>
    <t>10.2</t>
  </si>
  <si>
    <t>10.2.1</t>
  </si>
  <si>
    <t xml:space="preserve">Allow remote monitoring </t>
  </si>
  <si>
    <t>Components available in the market</t>
  </si>
  <si>
    <t>First temperature mesurement time &lt; 5 s</t>
  </si>
  <si>
    <t>11.2</t>
  </si>
  <si>
    <t>11.2.1</t>
  </si>
  <si>
    <t>12.3</t>
  </si>
  <si>
    <t>A least one patent registered</t>
  </si>
  <si>
    <t>12.2.1</t>
  </si>
  <si>
    <t>12.3.1</t>
  </si>
  <si>
    <t>Parts + production cost &lt; US$50</t>
  </si>
  <si>
    <t>Product price &lt; US$100</t>
  </si>
  <si>
    <t>Apply DFMA and DbF directives</t>
  </si>
  <si>
    <t>Documented product design</t>
  </si>
  <si>
    <t>Immediate skin contact activation</t>
  </si>
  <si>
    <t>Well documented product design</t>
  </si>
  <si>
    <t>Energize</t>
  </si>
  <si>
    <t>Uncomplicated to produce/acquire</t>
  </si>
  <si>
    <t>Store</t>
  </si>
  <si>
    <t>Total Value (TV)</t>
  </si>
  <si>
    <t>Risk 1</t>
  </si>
  <si>
    <t>Risk 2</t>
  </si>
  <si>
    <t>Risk 3</t>
  </si>
  <si>
    <t>Risk 4</t>
  </si>
  <si>
    <t>Perceived Risk (PR)</t>
  </si>
  <si>
    <t>Be light on the baby's body</t>
  </si>
  <si>
    <t>Be small on the baby's body</t>
  </si>
  <si>
    <t>Resist unwanted disassembly</t>
  </si>
  <si>
    <t>Team 1</t>
  </si>
  <si>
    <t>Team 2</t>
  </si>
  <si>
    <t>Team 3</t>
  </si>
  <si>
    <t>Team 4</t>
  </si>
  <si>
    <t>Team 5</t>
  </si>
  <si>
    <t>Conflict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</si>
</sst>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4" xfId="0" applyBorder="1"/>
    <xf numFmtId="0" fontId="0" fillId="0" borderId="5" xfId="0" applyBorder="1" applyAlignment="1">
      <alignment horizontal="left"/>
    </xf>
    <xf numFmtId="0" fontId="0" fillId="0" borderId="1" xfId="0" applyFill="1" applyBorder="1"/>
    <xf numFmtId="0" fontId="2" fillId="0" borderId="0" xfId="0" applyFont="1" applyAlignment="1">
      <alignment textRotation="45"/>
    </xf>
    <xf numFmtId="0" fontId="0" fillId="0" borderId="1" xfId="0" applyFill="1" applyBorder="1" applyAlignment="1">
      <alignment textRotation="90"/>
    </xf>
    <xf numFmtId="0" fontId="0" fillId="0" borderId="0" xfId="0" applyFill="1"/>
    <xf numFmtId="0" fontId="3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9" xfId="0" applyFill="1" applyBorder="1"/>
    <xf numFmtId="0" fontId="4" fillId="0" borderId="0" xfId="0" applyFont="1"/>
    <xf numFmtId="0" fontId="0" fillId="3" borderId="1" xfId="0" applyFill="1" applyBorder="1"/>
    <xf numFmtId="0" fontId="0" fillId="4" borderId="1" xfId="0" applyFill="1" applyBorder="1"/>
    <xf numFmtId="0" fontId="0" fillId="0" borderId="1" xfId="0" applyBorder="1" applyAlignment="1">
      <alignment textRotation="90"/>
    </xf>
    <xf numFmtId="0" fontId="2" fillId="4" borderId="1" xfId="0" applyFont="1" applyFill="1" applyBorder="1"/>
    <xf numFmtId="0" fontId="0" fillId="0" borderId="0" xfId="0" applyAlignment="1">
      <alignment horizontal="right"/>
    </xf>
    <xf numFmtId="164" fontId="0" fillId="0" borderId="0" xfId="2" applyNumberFormat="1" applyFont="1"/>
    <xf numFmtId="164" fontId="2" fillId="4" borderId="1" xfId="2" applyNumberFormat="1" applyFont="1" applyFill="1" applyBorder="1"/>
    <xf numFmtId="0" fontId="0" fillId="0" borderId="0" xfId="0" applyBorder="1"/>
    <xf numFmtId="164" fontId="5" fillId="4" borderId="1" xfId="2" applyNumberFormat="1" applyFont="1" applyFill="1" applyBorder="1"/>
    <xf numFmtId="0" fontId="0" fillId="0" borderId="7" xfId="0" applyBorder="1"/>
    <xf numFmtId="0" fontId="0" fillId="0" borderId="13" xfId="0" applyBorder="1"/>
    <xf numFmtId="0" fontId="0" fillId="0" borderId="13" xfId="0" applyFill="1" applyBorder="1"/>
    <xf numFmtId="0" fontId="7" fillId="0" borderId="1" xfId="0" applyFont="1" applyBorder="1" applyAlignment="1">
      <alignment vertical="center"/>
    </xf>
    <xf numFmtId="0" fontId="8" fillId="0" borderId="0" xfId="0" applyFont="1"/>
    <xf numFmtId="0" fontId="0" fillId="0" borderId="1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3" borderId="9" xfId="0" applyFill="1" applyBorder="1"/>
    <xf numFmtId="164" fontId="5" fillId="0" borderId="1" xfId="2" applyNumberFormat="1" applyFont="1" applyBorder="1"/>
    <xf numFmtId="0" fontId="5" fillId="0" borderId="1" xfId="0" applyFont="1" applyBorder="1"/>
    <xf numFmtId="0" fontId="5" fillId="0" borderId="0" xfId="0" applyFont="1"/>
    <xf numFmtId="0" fontId="5" fillId="4" borderId="1" xfId="0" applyFont="1" applyFill="1" applyBorder="1"/>
    <xf numFmtId="164" fontId="5" fillId="0" borderId="0" xfId="2" applyNumberFormat="1" applyFont="1"/>
    <xf numFmtId="0" fontId="2" fillId="0" borderId="0" xfId="0" applyFont="1" applyAlignment="1">
      <alignment textRotation="90" wrapText="1"/>
    </xf>
    <xf numFmtId="0" fontId="0" fillId="4" borderId="1" xfId="0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10" fontId="0" fillId="0" borderId="1" xfId="1" applyNumberFormat="1" applyFont="1" applyBorder="1"/>
    <xf numFmtId="0" fontId="0" fillId="0" borderId="1" xfId="0" applyFill="1" applyBorder="1" applyAlignment="1">
      <alignment horizontal="right" vertical="top" textRotation="90"/>
    </xf>
    <xf numFmtId="0" fontId="0" fillId="0" borderId="1" xfId="0" applyBorder="1" applyAlignment="1">
      <alignment horizontal="right" vertical="top" textRotation="90"/>
    </xf>
    <xf numFmtId="2" fontId="0" fillId="0" borderId="1" xfId="1" applyNumberFormat="1" applyFont="1" applyBorder="1"/>
    <xf numFmtId="0" fontId="2" fillId="0" borderId="0" xfId="0" applyFont="1" applyAlignment="1">
      <alignment horizontal="center" textRotation="90" wrapText="1"/>
    </xf>
    <xf numFmtId="2" fontId="0" fillId="0" borderId="4" xfId="1" applyNumberFormat="1" applyFont="1" applyBorder="1"/>
    <xf numFmtId="2" fontId="0" fillId="0" borderId="2" xfId="1" applyNumberFormat="1" applyFont="1" applyBorder="1"/>
    <xf numFmtId="0" fontId="0" fillId="0" borderId="1" xfId="0" applyFill="1" applyBorder="1" applyAlignment="1">
      <alignment horizontal="left" textRotation="90"/>
    </xf>
    <xf numFmtId="0" fontId="0" fillId="0" borderId="1" xfId="0" applyBorder="1" applyAlignment="1">
      <alignment horizontal="left" textRotation="90"/>
    </xf>
    <xf numFmtId="0" fontId="7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ont="1" applyFill="1" applyBorder="1" applyAlignment="1">
      <alignment textRotation="90"/>
    </xf>
    <xf numFmtId="0" fontId="0" fillId="0" borderId="0" xfId="0" applyFill="1" applyAlignment="1">
      <alignment horizontal="right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vertical="center" textRotation="90"/>
    </xf>
    <xf numFmtId="0" fontId="7" fillId="0" borderId="1" xfId="0" applyFont="1" applyFill="1" applyBorder="1" applyAlignment="1">
      <alignment vertical="center" textRotation="90"/>
    </xf>
    <xf numFmtId="0" fontId="3" fillId="0" borderId="12" xfId="0" applyFont="1" applyBorder="1" applyAlignment="1">
      <alignment horizontal="center"/>
    </xf>
    <xf numFmtId="0" fontId="0" fillId="0" borderId="12" xfId="0" applyFill="1" applyBorder="1"/>
    <xf numFmtId="0" fontId="0" fillId="0" borderId="6" xfId="0" applyFill="1" applyBorder="1"/>
    <xf numFmtId="0" fontId="0" fillId="3" borderId="12" xfId="0" applyFill="1" applyBorder="1"/>
    <xf numFmtId="0" fontId="0" fillId="3" borderId="2" xfId="0" applyFill="1" applyBorder="1"/>
    <xf numFmtId="0" fontId="0" fillId="0" borderId="2" xfId="0" applyFill="1" applyBorder="1"/>
    <xf numFmtId="0" fontId="2" fillId="0" borderId="1" xfId="0" applyFont="1" applyBorder="1"/>
    <xf numFmtId="0" fontId="0" fillId="0" borderId="3" xfId="0" applyFill="1" applyBorder="1"/>
  </cellXfs>
  <cellStyles count="3">
    <cellStyle name="Normal" xfId="0" builtinId="0"/>
    <cellStyle name="Porcentagem" xfId="1" builtinId="5"/>
    <cellStyle name="Vírgula" xfId="2" builtinId="3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0"/>
              <c:layout>
                <c:manualLayout>
                  <c:x val="0"/>
                  <c:y val="3.64903900410615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348272642390291E-3"/>
                  <c:y val="3.279224866094294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2.903713767329612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7348272642390291E-3"/>
                  <c:y val="-1.597319281553566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1.563137517036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6586955597984259E-3"/>
                  <c:y val="-6.9367279261760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"/>
                  <c:y val="1.125773701527002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5.4880433396976387E-3"/>
                  <c:y val="9.0212729940187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829347779899213E-3"/>
                  <c:y val="1.81282716831751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VFD!$BM$57:$BT$57</c:f>
              <c:numCache>
                <c:formatCode>_-* #,##0_-;\-* #,##0_-;_-* "-"??_-;_-@_-</c:formatCode>
                <c:ptCount val="8"/>
                <c:pt idx="0">
                  <c:v>-3088.9625671273102</c:v>
                </c:pt>
                <c:pt idx="1">
                  <c:v>-7190.6192243879805</c:v>
                </c:pt>
                <c:pt idx="2">
                  <c:v>-3831.1068151431746</c:v>
                </c:pt>
                <c:pt idx="3">
                  <c:v>-181.78526854219947</c:v>
                </c:pt>
                <c:pt idx="4">
                  <c:v>-493.85232736572885</c:v>
                </c:pt>
                <c:pt idx="5">
                  <c:v>-415.21453439569808</c:v>
                </c:pt>
                <c:pt idx="6">
                  <c:v>-5183.338795297228</c:v>
                </c:pt>
                <c:pt idx="7">
                  <c:v>-5245.0984074371254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288640"/>
        <c:axId val="146291328"/>
      </c:barChart>
      <c:catAx>
        <c:axId val="146288640"/>
        <c:scaling>
          <c:orientation val="minMax"/>
        </c:scaling>
        <c:delete val="1"/>
        <c:axPos val="b"/>
        <c:majorTickMark val="out"/>
        <c:minorTickMark val="none"/>
        <c:tickLblPos val="nextTo"/>
        <c:crossAx val="146291328"/>
        <c:crosses val="autoZero"/>
        <c:auto val="1"/>
        <c:lblAlgn val="ctr"/>
        <c:lblOffset val="100"/>
        <c:noMultiLvlLbl val="0"/>
      </c:catAx>
      <c:valAx>
        <c:axId val="146291328"/>
        <c:scaling>
          <c:orientation val="minMax"/>
        </c:scaling>
        <c:delete val="1"/>
        <c:axPos val="l"/>
        <c:numFmt formatCode="_-* #,##0_-;\-* #,##0_-;_-* &quot;-&quot;??_-;_-@_-" sourceLinked="1"/>
        <c:majorTickMark val="out"/>
        <c:minorTickMark val="none"/>
        <c:tickLblPos val="nextTo"/>
        <c:crossAx val="1462886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63</xdr:col>
      <xdr:colOff>54430</xdr:colOff>
      <xdr:row>57</xdr:row>
      <xdr:rowOff>157162</xdr:rowOff>
    </xdr:from>
    <xdr:to>
      <xdr:col>72</xdr:col>
      <xdr:colOff>122466</xdr:colOff>
      <xdr:row>66</xdr:row>
      <xdr:rowOff>108857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41</xdr:col>
      <xdr:colOff>133350</xdr:colOff>
      <xdr:row>7</xdr:row>
      <xdr:rowOff>104775</xdr:rowOff>
    </xdr:from>
    <xdr:to>
      <xdr:col>48</xdr:col>
      <xdr:colOff>247650</xdr:colOff>
      <xdr:row>12</xdr:row>
      <xdr:rowOff>85725</xdr:rowOff>
    </xdr:to>
    <xdr:sp macro="" textlink="">
      <xdr:nvSpPr>
        <xdr:cNvPr id="3" name="CaixaDeTexto 2"/>
        <xdr:cNvSpPr txBox="1"/>
      </xdr:nvSpPr>
      <xdr:spPr>
        <a:xfrm>
          <a:off x="8458200" y="1438275"/>
          <a:ext cx="2247900" cy="9334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Weights (stakeholder/value):</a:t>
          </a:r>
        </a:p>
        <a:p>
          <a:r>
            <a:rPr lang="pt-BR" sz="1100"/>
            <a:t>9 = primary/high</a:t>
          </a:r>
        </a:p>
        <a:p>
          <a:r>
            <a:rPr lang="pt-BR" sz="1100"/>
            <a:t>3 = secondary/medium</a:t>
          </a:r>
        </a:p>
        <a:p>
          <a:r>
            <a:rPr lang="pt-BR" sz="1100"/>
            <a:t>1 = tertiary/low</a:t>
          </a:r>
        </a:p>
      </xdr:txBody>
    </xdr:sp>
    <xdr:clientData/>
  </xdr:twoCellAnchor>
  <xdr:twoCellAnchor>
    <xdr:from>
      <xdr:col>53</xdr:col>
      <xdr:colOff>200025</xdr:colOff>
      <xdr:row>10</xdr:row>
      <xdr:rowOff>66675</xdr:rowOff>
    </xdr:from>
    <xdr:to>
      <xdr:col>58</xdr:col>
      <xdr:colOff>209550</xdr:colOff>
      <xdr:row>14</xdr:row>
      <xdr:rowOff>295275</xdr:rowOff>
    </xdr:to>
    <xdr:sp macro="" textlink="">
      <xdr:nvSpPr>
        <xdr:cNvPr id="4" name="CaixaDeTexto 3"/>
        <xdr:cNvSpPr txBox="1"/>
      </xdr:nvSpPr>
      <xdr:spPr>
        <a:xfrm>
          <a:off x="12649200" y="1971675"/>
          <a:ext cx="1543050" cy="9334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Weights:</a:t>
          </a:r>
        </a:p>
        <a:p>
          <a:r>
            <a:rPr lang="pt-BR" sz="1100"/>
            <a:t>9 = high</a:t>
          </a:r>
        </a:p>
        <a:p>
          <a:r>
            <a:rPr lang="pt-BR" sz="1100"/>
            <a:t>3 = medium</a:t>
          </a:r>
        </a:p>
        <a:p>
          <a:r>
            <a:rPr lang="pt-BR" sz="1100"/>
            <a:t>1 = low</a:t>
          </a:r>
        </a:p>
      </xdr:txBody>
    </xdr:sp>
    <xdr:clientData/>
  </xdr:twoCellAnchor>
  <xdr:twoCellAnchor>
    <xdr:from>
      <xdr:col>41</xdr:col>
      <xdr:colOff>228600</xdr:colOff>
      <xdr:row>9</xdr:row>
      <xdr:rowOff>85725</xdr:rowOff>
    </xdr:from>
    <xdr:to>
      <xdr:col>43</xdr:col>
      <xdr:colOff>0</xdr:colOff>
      <xdr:row>14</xdr:row>
      <xdr:rowOff>1352550</xdr:rowOff>
    </xdr:to>
    <xdr:cxnSp macro="">
      <xdr:nvCxnSpPr>
        <xdr:cNvPr id="6" name="Conector de seta reta 5"/>
        <xdr:cNvCxnSpPr/>
      </xdr:nvCxnSpPr>
      <xdr:spPr>
        <a:xfrm flipH="1">
          <a:off x="8553450" y="1800225"/>
          <a:ext cx="381000" cy="2162175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142876</xdr:colOff>
      <xdr:row>11</xdr:row>
      <xdr:rowOff>76200</xdr:rowOff>
    </xdr:from>
    <xdr:to>
      <xdr:col>47</xdr:col>
      <xdr:colOff>47625</xdr:colOff>
      <xdr:row>17</xdr:row>
      <xdr:rowOff>171450</xdr:rowOff>
    </xdr:to>
    <xdr:cxnSp macro="">
      <xdr:nvCxnSpPr>
        <xdr:cNvPr id="8" name="Conector de seta reta 7"/>
        <xdr:cNvCxnSpPr/>
      </xdr:nvCxnSpPr>
      <xdr:spPr>
        <a:xfrm>
          <a:off x="9382126" y="2171700"/>
          <a:ext cx="819149" cy="2428875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133351</xdr:colOff>
      <xdr:row>14</xdr:row>
      <xdr:rowOff>190500</xdr:rowOff>
    </xdr:from>
    <xdr:to>
      <xdr:col>57</xdr:col>
      <xdr:colOff>95250</xdr:colOff>
      <xdr:row>16</xdr:row>
      <xdr:rowOff>66675</xdr:rowOff>
    </xdr:to>
    <xdr:cxnSp macro="">
      <xdr:nvCxnSpPr>
        <xdr:cNvPr id="12" name="Conector de seta reta 11"/>
        <xdr:cNvCxnSpPr/>
      </xdr:nvCxnSpPr>
      <xdr:spPr>
        <a:xfrm>
          <a:off x="13201651" y="2800350"/>
          <a:ext cx="571499" cy="1504950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447675</xdr:colOff>
      <xdr:row>14</xdr:row>
      <xdr:rowOff>1914525</xdr:rowOff>
    </xdr:from>
    <xdr:to>
      <xdr:col>69</xdr:col>
      <xdr:colOff>66675</xdr:colOff>
      <xdr:row>15</xdr:row>
      <xdr:rowOff>38100</xdr:rowOff>
    </xdr:to>
    <xdr:sp macro="" textlink="">
      <xdr:nvSpPr>
        <xdr:cNvPr id="15" name="CaixaDeTexto 14"/>
        <xdr:cNvSpPr txBox="1"/>
      </xdr:nvSpPr>
      <xdr:spPr>
        <a:xfrm>
          <a:off x="25193625" y="4524375"/>
          <a:ext cx="1543050" cy="9144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Here is the weighted distribution of the value's</a:t>
          </a:r>
          <a:r>
            <a:rPr lang="pt-BR" sz="1100" baseline="0"/>
            <a:t> </a:t>
          </a:r>
          <a:r>
            <a:rPr lang="pt-BR" sz="1100"/>
            <a:t> absolute</a:t>
          </a:r>
          <a:r>
            <a:rPr lang="pt-BR" sz="1100" baseline="0"/>
            <a:t> importance.</a:t>
          </a:r>
          <a:endParaRPr lang="pt-BR" sz="1100"/>
        </a:p>
      </xdr:txBody>
    </xdr:sp>
    <xdr:clientData/>
  </xdr:twoCellAnchor>
  <xdr:twoCellAnchor>
    <xdr:from>
      <xdr:col>17</xdr:col>
      <xdr:colOff>114300</xdr:colOff>
      <xdr:row>14</xdr:row>
      <xdr:rowOff>2428875</xdr:rowOff>
    </xdr:from>
    <xdr:to>
      <xdr:col>17</xdr:col>
      <xdr:colOff>123825</xdr:colOff>
      <xdr:row>20</xdr:row>
      <xdr:rowOff>9525</xdr:rowOff>
    </xdr:to>
    <xdr:cxnSp macro="">
      <xdr:nvCxnSpPr>
        <xdr:cNvPr id="16" name="Conector de seta reta 15"/>
        <xdr:cNvCxnSpPr/>
      </xdr:nvCxnSpPr>
      <xdr:spPr>
        <a:xfrm flipH="1" flipV="1">
          <a:off x="4686300" y="5038725"/>
          <a:ext cx="9525" cy="1323975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238126</xdr:colOff>
      <xdr:row>20</xdr:row>
      <xdr:rowOff>95250</xdr:rowOff>
    </xdr:from>
    <xdr:to>
      <xdr:col>16</xdr:col>
      <xdr:colOff>142875</xdr:colOff>
      <xdr:row>20</xdr:row>
      <xdr:rowOff>104775</xdr:rowOff>
    </xdr:to>
    <xdr:cxnSp macro="">
      <xdr:nvCxnSpPr>
        <xdr:cNvPr id="18" name="Conector de seta reta 17"/>
        <xdr:cNvCxnSpPr/>
      </xdr:nvCxnSpPr>
      <xdr:spPr>
        <a:xfrm flipH="1" flipV="1">
          <a:off x="1838326" y="6448425"/>
          <a:ext cx="2628899" cy="9525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104775</xdr:colOff>
      <xdr:row>14</xdr:row>
      <xdr:rowOff>2647950</xdr:rowOff>
    </xdr:from>
    <xdr:to>
      <xdr:col>5</xdr:col>
      <xdr:colOff>123826</xdr:colOff>
      <xdr:row>19</xdr:row>
      <xdr:rowOff>123826</xdr:rowOff>
    </xdr:to>
    <xdr:cxnSp macro="">
      <xdr:nvCxnSpPr>
        <xdr:cNvPr id="21" name="Conector de seta reta 20"/>
        <xdr:cNvCxnSpPr/>
      </xdr:nvCxnSpPr>
      <xdr:spPr>
        <a:xfrm flipH="1" flipV="1">
          <a:off x="1704975" y="5257800"/>
          <a:ext cx="19051" cy="1028701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U66"/>
  <sheetViews>
    <sheetView showGridLines="0" tabSelected="1" topLeftCell="AN1" zoomScaleNormal="100" workbookViewId="0">
      <selection activeCell="CM15" sqref="CM15"/>
    </sheetView>
  </sheetViews>
  <sheetFormatPr defaultRowHeight="15" x14ac:dyDescent="0.25"/>
  <cols>
    <col min="2" max="33" width="3.7109375" bestFit="1" customWidth="1"/>
    <col min="34" max="34" width="1" customWidth="1"/>
    <col min="35" max="35" width="3" style="1" bestFit="1" customWidth="1"/>
    <col min="36" max="36" width="25.7109375" bestFit="1" customWidth="1"/>
    <col min="37" max="37" width="4.5703125" bestFit="1" customWidth="1"/>
    <col min="38" max="38" width="41.85546875" bestFit="1" customWidth="1"/>
    <col min="39" max="39" width="6.140625" customWidth="1"/>
    <col min="40" max="40" width="38" customWidth="1"/>
    <col min="41" max="50" width="4.5703125" customWidth="1"/>
    <col min="51" max="51" width="2.42578125" customWidth="1"/>
    <col min="52" max="53" width="9.140625" customWidth="1"/>
    <col min="54" max="54" width="6.85546875" customWidth="1"/>
    <col min="55" max="55" width="2.42578125" customWidth="1"/>
    <col min="56" max="63" width="4.5703125" customWidth="1"/>
    <col min="64" max="64" width="3.85546875" customWidth="1"/>
    <col min="65" max="65" width="6.7109375" customWidth="1"/>
    <col min="66" max="67" width="7.7109375" customWidth="1"/>
    <col min="68" max="70" width="6.7109375" customWidth="1"/>
    <col min="71" max="71" width="7.7109375" style="20" customWidth="1"/>
    <col min="72" max="72" width="7.7109375" customWidth="1"/>
    <col min="73" max="73" width="2.5703125" customWidth="1"/>
    <col min="74" max="88" width="3.85546875" customWidth="1"/>
  </cols>
  <sheetData>
    <row r="2" spans="2:99" x14ac:dyDescent="0.25">
      <c r="BC2" s="19"/>
      <c r="BK2" s="10"/>
      <c r="BL2" s="57"/>
      <c r="BS2"/>
      <c r="CL2" s="16" t="str">
        <f>IF(CL3=9,"Pri",IF(CL3=3,"Sec","Ter"))</f>
        <v>Pri</v>
      </c>
      <c r="CM2" s="16" t="s">
        <v>124</v>
      </c>
      <c r="CN2" s="16" t="s">
        <v>124</v>
      </c>
      <c r="CO2" s="16" t="s">
        <v>124</v>
      </c>
      <c r="CP2" s="16" t="str">
        <f t="shared" ref="CP2:CS2" si="0">IF(CP3=9,"Pri",IF(CP3=3,"Sec","Ter"))</f>
        <v>Pri</v>
      </c>
      <c r="CQ2" s="16" t="s">
        <v>125</v>
      </c>
      <c r="CR2" s="16" t="s">
        <v>126</v>
      </c>
      <c r="CS2" s="16" t="str">
        <f t="shared" si="0"/>
        <v>Sec</v>
      </c>
      <c r="CT2" s="16" t="s">
        <v>125</v>
      </c>
      <c r="CU2" s="16" t="s">
        <v>125</v>
      </c>
    </row>
    <row r="3" spans="2:99" x14ac:dyDescent="0.25">
      <c r="BK3" s="10"/>
      <c r="BL3" s="57"/>
      <c r="BS3"/>
      <c r="CL3" s="16">
        <v>9</v>
      </c>
      <c r="CM3" s="16">
        <v>9</v>
      </c>
      <c r="CN3" s="16">
        <v>9</v>
      </c>
      <c r="CO3" s="16">
        <v>9</v>
      </c>
      <c r="CP3" s="16">
        <v>9</v>
      </c>
      <c r="CQ3" s="16">
        <v>1</v>
      </c>
      <c r="CR3" s="16">
        <v>3</v>
      </c>
      <c r="CS3" s="16">
        <v>3</v>
      </c>
      <c r="CT3" s="16">
        <v>1</v>
      </c>
      <c r="CU3" s="16">
        <v>1</v>
      </c>
    </row>
    <row r="4" spans="2:99" x14ac:dyDescent="0.25">
      <c r="BK4" s="10"/>
      <c r="BL4" s="57"/>
      <c r="BS4"/>
      <c r="BU4" s="12"/>
      <c r="BV4" s="12"/>
      <c r="BW4" s="12"/>
    </row>
    <row r="5" spans="2:99" x14ac:dyDescent="0.25">
      <c r="BC5" s="19"/>
      <c r="BD5" s="22"/>
      <c r="BE5" s="22"/>
      <c r="BF5" s="22"/>
      <c r="BG5" s="22"/>
      <c r="BH5" s="22"/>
      <c r="BI5" s="22"/>
      <c r="BJ5" s="22"/>
      <c r="BK5" s="12"/>
      <c r="BL5" s="57"/>
      <c r="BS5"/>
      <c r="BU5" s="12"/>
      <c r="BV5" s="12"/>
      <c r="BW5" s="12"/>
    </row>
    <row r="6" spans="2:99" x14ac:dyDescent="0.25">
      <c r="BC6" s="19"/>
      <c r="BD6" s="22"/>
      <c r="BE6" s="22"/>
      <c r="BF6" s="22"/>
      <c r="BG6" s="22"/>
      <c r="BH6" s="22"/>
      <c r="BI6" s="22"/>
      <c r="BJ6" s="22"/>
      <c r="BK6" s="22"/>
      <c r="BU6" s="12"/>
      <c r="BV6" s="12"/>
      <c r="BW6" s="12"/>
    </row>
    <row r="7" spans="2:99" x14ac:dyDescent="0.25">
      <c r="BC7" s="19"/>
      <c r="BD7" s="22"/>
      <c r="BE7" s="22"/>
      <c r="BF7" s="22"/>
      <c r="BG7" s="22"/>
      <c r="BH7" s="22"/>
      <c r="BI7" s="22"/>
      <c r="BJ7" s="22"/>
      <c r="BK7" s="22"/>
      <c r="BU7" s="12"/>
      <c r="BV7" s="12"/>
      <c r="BW7" s="12"/>
    </row>
    <row r="8" spans="2:99" x14ac:dyDescent="0.25">
      <c r="BC8" s="19"/>
      <c r="BD8" s="22"/>
      <c r="BE8" s="22"/>
      <c r="BF8" s="22"/>
      <c r="BG8" s="22"/>
      <c r="BH8" s="22"/>
      <c r="BI8" s="22"/>
      <c r="BJ8" s="22"/>
      <c r="BK8" s="22"/>
      <c r="BU8" s="12"/>
      <c r="BV8" s="12"/>
      <c r="BW8" s="12"/>
    </row>
    <row r="9" spans="2:99" x14ac:dyDescent="0.25">
      <c r="BC9" s="19"/>
      <c r="BD9" s="22"/>
      <c r="BE9" s="22"/>
      <c r="BF9" s="22"/>
      <c r="BG9" s="22"/>
      <c r="BH9" s="22"/>
      <c r="BI9" s="22"/>
      <c r="BJ9" s="22"/>
      <c r="BK9" s="22"/>
      <c r="BL9" s="19" t="s">
        <v>180</v>
      </c>
      <c r="BM9" s="29" t="s">
        <v>71</v>
      </c>
      <c r="BN9" s="29" t="s">
        <v>71</v>
      </c>
      <c r="BO9" s="29" t="s">
        <v>71</v>
      </c>
      <c r="BP9" s="29" t="s">
        <v>71</v>
      </c>
      <c r="BQ9" s="29" t="s">
        <v>72</v>
      </c>
      <c r="BR9" s="29" t="s">
        <v>71</v>
      </c>
      <c r="BS9" s="29" t="s">
        <v>72</v>
      </c>
      <c r="BT9" s="29" t="s">
        <v>72</v>
      </c>
      <c r="BU9" s="12"/>
      <c r="BV9" s="12"/>
      <c r="BW9" s="12"/>
    </row>
    <row r="10" spans="2:99" x14ac:dyDescent="0.25">
      <c r="BL10" s="19" t="s">
        <v>181</v>
      </c>
      <c r="BM10" s="29" t="s">
        <v>71</v>
      </c>
      <c r="BN10" s="29" t="s">
        <v>71</v>
      </c>
      <c r="BO10" s="29" t="s">
        <v>71</v>
      </c>
      <c r="BP10" s="29" t="s">
        <v>71</v>
      </c>
      <c r="BQ10" s="29" t="s">
        <v>71</v>
      </c>
      <c r="BR10" s="29" t="s">
        <v>71</v>
      </c>
      <c r="BS10" s="29" t="s">
        <v>70</v>
      </c>
      <c r="BT10" s="29" t="s">
        <v>70</v>
      </c>
      <c r="BU10" s="12"/>
      <c r="BV10" s="12"/>
      <c r="BW10" s="12"/>
    </row>
    <row r="11" spans="2:99" x14ac:dyDescent="0.25">
      <c r="BC11" s="19"/>
      <c r="BD11" s="22"/>
      <c r="BE11" s="22"/>
      <c r="BF11" s="22"/>
      <c r="BG11" s="22"/>
      <c r="BH11" s="22"/>
      <c r="BI11" s="22"/>
      <c r="BJ11" s="22"/>
      <c r="BK11" s="22"/>
      <c r="BL11" s="19" t="s">
        <v>182</v>
      </c>
      <c r="BM11" s="29" t="s">
        <v>70</v>
      </c>
      <c r="BN11" s="29" t="s">
        <v>70</v>
      </c>
      <c r="BO11" s="29" t="s">
        <v>70</v>
      </c>
      <c r="BP11" s="29" t="s">
        <v>70</v>
      </c>
      <c r="BQ11" s="29" t="s">
        <v>70</v>
      </c>
      <c r="BR11" s="29" t="s">
        <v>70</v>
      </c>
      <c r="BS11" s="29" t="s">
        <v>71</v>
      </c>
      <c r="BT11" s="29" t="s">
        <v>71</v>
      </c>
      <c r="BU11" s="12"/>
      <c r="BV11" s="12"/>
      <c r="BW11" s="12"/>
    </row>
    <row r="12" spans="2:99" x14ac:dyDescent="0.25">
      <c r="BC12" s="19"/>
      <c r="BD12" s="22"/>
      <c r="BE12" s="22"/>
      <c r="BF12" s="22"/>
      <c r="BG12" s="22"/>
      <c r="BH12" s="22"/>
      <c r="BI12" s="22"/>
      <c r="BJ12" s="22"/>
      <c r="BK12" s="22"/>
      <c r="BL12" s="57" t="s">
        <v>183</v>
      </c>
      <c r="BM12" s="29" t="s">
        <v>72</v>
      </c>
      <c r="BN12" s="29" t="s">
        <v>72</v>
      </c>
      <c r="BO12" s="29" t="s">
        <v>72</v>
      </c>
      <c r="BP12" s="29" t="s">
        <v>72</v>
      </c>
      <c r="BQ12" s="29" t="s">
        <v>72</v>
      </c>
      <c r="BR12" s="29" t="s">
        <v>72</v>
      </c>
      <c r="BS12" s="29" t="s">
        <v>72</v>
      </c>
      <c r="BT12" s="29" t="s">
        <v>72</v>
      </c>
    </row>
    <row r="13" spans="2:99" ht="18.75" x14ac:dyDescent="0.3">
      <c r="AJ13" s="14" t="s">
        <v>37</v>
      </c>
      <c r="BC13" s="19"/>
      <c r="BD13" s="22"/>
      <c r="BE13" s="22"/>
      <c r="BF13" s="22"/>
      <c r="BG13" s="22"/>
      <c r="BH13" s="22"/>
      <c r="BI13" s="22"/>
      <c r="BJ13" s="22"/>
      <c r="BK13" s="22"/>
      <c r="BL13" s="57" t="s">
        <v>184</v>
      </c>
      <c r="BM13" s="29" t="s">
        <v>72</v>
      </c>
      <c r="BN13" s="29" t="s">
        <v>72</v>
      </c>
      <c r="BO13" s="29" t="s">
        <v>72</v>
      </c>
      <c r="BP13" s="29" t="s">
        <v>72</v>
      </c>
      <c r="BQ13" s="29" t="s">
        <v>72</v>
      </c>
      <c r="BR13" s="29" t="s">
        <v>72</v>
      </c>
      <c r="BS13" s="29" t="s">
        <v>72</v>
      </c>
      <c r="BT13" s="29" t="s">
        <v>72</v>
      </c>
    </row>
    <row r="14" spans="2:99" ht="6.75" customHeight="1" x14ac:dyDescent="0.25"/>
    <row r="15" spans="2:99" s="2" customFormat="1" ht="219.75" x14ac:dyDescent="0.25">
      <c r="B15" s="78" t="s">
        <v>177</v>
      </c>
      <c r="C15" s="78" t="s">
        <v>178</v>
      </c>
      <c r="D15" s="78" t="s">
        <v>92</v>
      </c>
      <c r="E15" s="78" t="s">
        <v>93</v>
      </c>
      <c r="F15" s="78" t="s">
        <v>108</v>
      </c>
      <c r="G15" s="78" t="s">
        <v>107</v>
      </c>
      <c r="H15" s="78" t="s">
        <v>94</v>
      </c>
      <c r="I15" s="78" t="s">
        <v>95</v>
      </c>
      <c r="J15" s="78" t="s">
        <v>137</v>
      </c>
      <c r="K15" s="79" t="s">
        <v>153</v>
      </c>
      <c r="L15" s="78" t="s">
        <v>96</v>
      </c>
      <c r="M15" s="78" t="s">
        <v>122</v>
      </c>
      <c r="N15" s="79" t="s">
        <v>102</v>
      </c>
      <c r="O15" s="78" t="s">
        <v>97</v>
      </c>
      <c r="P15" s="78" t="s">
        <v>43</v>
      </c>
      <c r="Q15" s="78" t="s">
        <v>179</v>
      </c>
      <c r="R15" s="78" t="s">
        <v>41</v>
      </c>
      <c r="S15" s="78" t="s">
        <v>104</v>
      </c>
      <c r="T15" s="78" t="s">
        <v>105</v>
      </c>
      <c r="U15" s="78" t="s">
        <v>49</v>
      </c>
      <c r="V15" s="79" t="s">
        <v>149</v>
      </c>
      <c r="W15" s="78" t="s">
        <v>148</v>
      </c>
      <c r="X15" s="78" t="s">
        <v>45</v>
      </c>
      <c r="Y15" s="78" t="s">
        <v>50</v>
      </c>
      <c r="Z15" s="78" t="s">
        <v>166</v>
      </c>
      <c r="AA15" s="78" t="s">
        <v>46</v>
      </c>
      <c r="AB15" s="78" t="s">
        <v>132</v>
      </c>
      <c r="AC15" s="79" t="s">
        <v>119</v>
      </c>
      <c r="AD15" s="79" t="s">
        <v>120</v>
      </c>
      <c r="AE15" s="17" t="s">
        <v>133</v>
      </c>
      <c r="AF15" s="79" t="s">
        <v>169</v>
      </c>
      <c r="AG15" s="79" t="s">
        <v>167</v>
      </c>
      <c r="AI15" s="64" t="s">
        <v>47</v>
      </c>
      <c r="AJ15" s="65"/>
      <c r="AK15" s="68" t="s">
        <v>48</v>
      </c>
      <c r="AL15" s="68"/>
      <c r="AM15" s="65" t="s">
        <v>81</v>
      </c>
      <c r="AN15" s="69"/>
      <c r="AO15" s="9" t="s">
        <v>110</v>
      </c>
      <c r="AP15" s="17" t="s">
        <v>52</v>
      </c>
      <c r="AQ15" s="17" t="s">
        <v>51</v>
      </c>
      <c r="AR15" s="17" t="s">
        <v>53</v>
      </c>
      <c r="AS15" s="17" t="s">
        <v>116</v>
      </c>
      <c r="AT15" s="9" t="s">
        <v>115</v>
      </c>
      <c r="AU15" s="9" t="s">
        <v>113</v>
      </c>
      <c r="AV15" s="9" t="s">
        <v>114</v>
      </c>
      <c r="AW15" s="9" t="s">
        <v>112</v>
      </c>
      <c r="AX15" s="9" t="s">
        <v>111</v>
      </c>
      <c r="AZ15" s="37" t="s">
        <v>82</v>
      </c>
      <c r="BA15" s="37" t="s">
        <v>83</v>
      </c>
      <c r="BB15" s="45" t="s">
        <v>84</v>
      </c>
      <c r="BD15" s="48" t="s">
        <v>65</v>
      </c>
      <c r="BE15" s="49" t="s">
        <v>66</v>
      </c>
      <c r="BF15" s="49" t="s">
        <v>168</v>
      </c>
      <c r="BG15" s="49" t="s">
        <v>170</v>
      </c>
      <c r="BH15" s="49" t="s">
        <v>42</v>
      </c>
      <c r="BI15" s="49" t="s">
        <v>68</v>
      </c>
      <c r="BJ15" s="49" t="s">
        <v>69</v>
      </c>
      <c r="BK15" s="49" t="s">
        <v>80</v>
      </c>
      <c r="BM15" s="42" t="s">
        <v>65</v>
      </c>
      <c r="BN15" s="43" t="s">
        <v>66</v>
      </c>
      <c r="BO15" s="43" t="s">
        <v>168</v>
      </c>
      <c r="BP15" s="43" t="s">
        <v>67</v>
      </c>
      <c r="BQ15" s="43" t="s">
        <v>42</v>
      </c>
      <c r="BR15" s="43" t="s">
        <v>68</v>
      </c>
      <c r="BS15" s="43" t="s">
        <v>69</v>
      </c>
      <c r="BT15" s="43" t="s">
        <v>80</v>
      </c>
      <c r="BV15" s="56" t="s">
        <v>73</v>
      </c>
      <c r="BW15" s="56" t="s">
        <v>74</v>
      </c>
      <c r="BX15" s="56" t="s">
        <v>75</v>
      </c>
      <c r="BY15" s="56" t="s">
        <v>76</v>
      </c>
      <c r="BZ15" s="56" t="s">
        <v>77</v>
      </c>
      <c r="CA15" s="56" t="s">
        <v>78</v>
      </c>
    </row>
    <row r="16" spans="2:99" s="2" customFormat="1" x14ac:dyDescent="0.25">
      <c r="B16" s="27" t="s">
        <v>0</v>
      </c>
      <c r="C16" s="27" t="s">
        <v>88</v>
      </c>
      <c r="D16" s="27" t="s">
        <v>89</v>
      </c>
      <c r="E16" s="27" t="s">
        <v>2</v>
      </c>
      <c r="F16" s="27" t="s">
        <v>79</v>
      </c>
      <c r="G16" s="27" t="s">
        <v>121</v>
      </c>
      <c r="H16" s="27" t="s">
        <v>3</v>
      </c>
      <c r="I16" s="27" t="s">
        <v>34</v>
      </c>
      <c r="J16" s="27" t="s">
        <v>35</v>
      </c>
      <c r="K16" s="27" t="s">
        <v>4</v>
      </c>
      <c r="L16" s="27" t="s">
        <v>5</v>
      </c>
      <c r="M16" s="27" t="s">
        <v>141</v>
      </c>
      <c r="N16" s="27" t="s">
        <v>6</v>
      </c>
      <c r="O16" s="27" t="s">
        <v>7</v>
      </c>
      <c r="P16" s="27" t="s">
        <v>30</v>
      </c>
      <c r="Q16" s="27" t="s">
        <v>31</v>
      </c>
      <c r="R16" s="27" t="s">
        <v>142</v>
      </c>
      <c r="S16" s="27" t="s">
        <v>8</v>
      </c>
      <c r="T16" s="27" t="s">
        <v>144</v>
      </c>
      <c r="U16" s="27" t="s">
        <v>145</v>
      </c>
      <c r="V16" s="27" t="s">
        <v>9</v>
      </c>
      <c r="W16" s="27" t="s">
        <v>29</v>
      </c>
      <c r="X16" s="27" t="s">
        <v>10</v>
      </c>
      <c r="Y16" s="27" t="s">
        <v>151</v>
      </c>
      <c r="Z16" s="27" t="s">
        <v>11</v>
      </c>
      <c r="AA16" s="27" t="s">
        <v>156</v>
      </c>
      <c r="AB16" s="27" t="s">
        <v>13</v>
      </c>
      <c r="AC16" s="4" t="s">
        <v>28</v>
      </c>
      <c r="AD16" s="4" t="s">
        <v>158</v>
      </c>
      <c r="AE16" s="4" t="s">
        <v>14</v>
      </c>
      <c r="AF16" s="4" t="s">
        <v>15</v>
      </c>
      <c r="AG16" s="4" t="s">
        <v>40</v>
      </c>
      <c r="AI16" s="66"/>
      <c r="AJ16" s="67"/>
      <c r="AK16" s="68"/>
      <c r="AL16" s="68"/>
      <c r="AM16" s="67"/>
      <c r="AN16" s="70"/>
      <c r="AO16" s="38" t="str">
        <f t="shared" ref="AO16:AX16" si="1">CL2</f>
        <v>Pri</v>
      </c>
      <c r="AP16" s="38" t="str">
        <f t="shared" si="1"/>
        <v>Pri</v>
      </c>
      <c r="AQ16" s="38" t="str">
        <f t="shared" si="1"/>
        <v>Pri</v>
      </c>
      <c r="AR16" s="38" t="str">
        <f t="shared" si="1"/>
        <v>Pri</v>
      </c>
      <c r="AS16" s="38" t="str">
        <f t="shared" si="1"/>
        <v>Pri</v>
      </c>
      <c r="AT16" s="38" t="str">
        <f t="shared" si="1"/>
        <v>Ter</v>
      </c>
      <c r="AU16" s="38" t="str">
        <f t="shared" si="1"/>
        <v>Sec</v>
      </c>
      <c r="AV16" s="38" t="str">
        <f t="shared" si="1"/>
        <v>Sec</v>
      </c>
      <c r="AW16" s="38" t="str">
        <f t="shared" si="1"/>
        <v>Ter</v>
      </c>
      <c r="AX16" s="38" t="str">
        <f t="shared" si="1"/>
        <v>Ter</v>
      </c>
      <c r="AZ16" s="8"/>
      <c r="BA16" s="8"/>
      <c r="BB16" s="8"/>
      <c r="BD16" s="18"/>
      <c r="BE16" s="18"/>
      <c r="BF16" s="18"/>
      <c r="BG16" s="18"/>
      <c r="BH16" s="18"/>
      <c r="BI16" s="18"/>
      <c r="BJ16" s="18"/>
      <c r="BK16" s="18"/>
      <c r="BM16" s="18"/>
      <c r="BN16" s="18"/>
      <c r="BO16" s="18"/>
      <c r="BP16" s="18"/>
      <c r="BQ16" s="18"/>
      <c r="BR16" s="18"/>
      <c r="BS16" s="21"/>
      <c r="BT16" s="21"/>
      <c r="BV16" s="18"/>
      <c r="BW16" s="18"/>
      <c r="BX16" s="18"/>
      <c r="BY16" s="18"/>
      <c r="BZ16" s="18"/>
      <c r="CA16" s="18"/>
    </row>
    <row r="17" spans="2:79" x14ac:dyDescent="0.25">
      <c r="B17" s="15"/>
      <c r="C17" s="11"/>
      <c r="D17" s="7"/>
      <c r="E17" s="11"/>
      <c r="F17" s="11"/>
      <c r="G17" s="7"/>
      <c r="H17" s="7"/>
      <c r="I17" s="7"/>
      <c r="J17" s="7"/>
      <c r="K17" s="7"/>
      <c r="L17" s="11"/>
      <c r="M17" s="7"/>
      <c r="N17" s="7"/>
      <c r="O17" s="7"/>
      <c r="P17" s="7"/>
      <c r="Q17" s="7"/>
      <c r="R17" s="11"/>
      <c r="S17" s="7"/>
      <c r="T17" s="7"/>
      <c r="U17" s="7"/>
      <c r="V17" s="7"/>
      <c r="W17" s="11"/>
      <c r="X17" s="80"/>
      <c r="Y17" s="86"/>
      <c r="Z17" s="86"/>
      <c r="AA17" s="86"/>
      <c r="AB17" s="86"/>
      <c r="AC17" s="86"/>
      <c r="AD17" s="86"/>
      <c r="AE17" s="86"/>
      <c r="AF17" s="86"/>
      <c r="AG17" s="86"/>
      <c r="AI17" s="61">
        <v>1</v>
      </c>
      <c r="AJ17" s="58" t="s">
        <v>85</v>
      </c>
      <c r="AK17" s="27" t="s">
        <v>0</v>
      </c>
      <c r="AL17" s="27" t="s">
        <v>177</v>
      </c>
      <c r="AM17" s="25" t="s">
        <v>1</v>
      </c>
      <c r="AN17" s="4" t="s">
        <v>54</v>
      </c>
      <c r="AO17" s="51">
        <v>9</v>
      </c>
      <c r="AP17" s="52">
        <v>9</v>
      </c>
      <c r="AQ17" s="52">
        <v>9</v>
      </c>
      <c r="AR17" s="52">
        <v>3</v>
      </c>
      <c r="AS17" s="52"/>
      <c r="AT17" s="52"/>
      <c r="AU17" s="52"/>
      <c r="AV17" s="52">
        <v>1</v>
      </c>
      <c r="AW17" s="52"/>
      <c r="AX17" s="52"/>
      <c r="AY17" s="40"/>
      <c r="AZ17" s="39">
        <f t="shared" ref="AZ17:AZ48" si="2">SUMPRODUCT($CL$3:$CU$3,AO17:AX17)</f>
        <v>273</v>
      </c>
      <c r="BA17" s="41">
        <f>AZ17/SUM($AZ$17:$AZ$48)</f>
        <v>4.6138245732634781E-2</v>
      </c>
      <c r="BB17" s="44">
        <f>AZ17/(SUM(BD17:BK17))</f>
        <v>6.0666666666666664</v>
      </c>
      <c r="BD17" s="4">
        <v>9</v>
      </c>
      <c r="BE17" s="4">
        <v>9</v>
      </c>
      <c r="BF17" s="4">
        <v>9</v>
      </c>
      <c r="BG17" s="4"/>
      <c r="BH17" s="4"/>
      <c r="BI17" s="4"/>
      <c r="BJ17" s="4">
        <v>9</v>
      </c>
      <c r="BK17" s="4">
        <v>9</v>
      </c>
      <c r="BM17" s="32">
        <f>$AZ17/SUM($BD17:$BK17)*BD17</f>
        <v>54.599999999999994</v>
      </c>
      <c r="BN17" s="32">
        <f t="shared" ref="BN17:BT17" si="3">$AZ17/SUM($BD17:$BK17)*BE17</f>
        <v>54.599999999999994</v>
      </c>
      <c r="BO17" s="32">
        <f t="shared" si="3"/>
        <v>54.599999999999994</v>
      </c>
      <c r="BP17" s="32">
        <f t="shared" si="3"/>
        <v>0</v>
      </c>
      <c r="BQ17" s="32">
        <f t="shared" si="3"/>
        <v>0</v>
      </c>
      <c r="BR17" s="32">
        <f t="shared" si="3"/>
        <v>0</v>
      </c>
      <c r="BS17" s="32">
        <f t="shared" si="3"/>
        <v>54.599999999999994</v>
      </c>
      <c r="BT17" s="32">
        <f t="shared" si="3"/>
        <v>54.599999999999994</v>
      </c>
      <c r="BV17" s="33">
        <v>9</v>
      </c>
      <c r="BW17" s="33">
        <v>9</v>
      </c>
      <c r="BX17" s="33">
        <v>9</v>
      </c>
      <c r="BY17" s="33">
        <v>9</v>
      </c>
      <c r="BZ17" s="33">
        <v>9</v>
      </c>
      <c r="CA17" s="33">
        <v>9</v>
      </c>
    </row>
    <row r="18" spans="2:79" x14ac:dyDescent="0.25">
      <c r="B18" s="12"/>
      <c r="C18" s="15"/>
      <c r="D18" s="7"/>
      <c r="E18" s="11"/>
      <c r="F18" s="11"/>
      <c r="G18" s="7"/>
      <c r="H18" s="7"/>
      <c r="I18" s="7"/>
      <c r="J18" s="7"/>
      <c r="K18" s="7"/>
      <c r="L18" s="11"/>
      <c r="M18" s="7"/>
      <c r="N18" s="7"/>
      <c r="O18" s="7"/>
      <c r="P18" s="7"/>
      <c r="Q18" s="7"/>
      <c r="R18" s="11"/>
      <c r="S18" s="7"/>
      <c r="T18" s="7"/>
      <c r="U18" s="7"/>
      <c r="V18" s="7"/>
      <c r="W18" s="11"/>
      <c r="X18" s="80"/>
      <c r="Y18" s="4"/>
      <c r="Z18" s="4"/>
      <c r="AA18" s="4"/>
      <c r="AB18" s="4"/>
      <c r="AC18" s="4"/>
      <c r="AD18" s="4"/>
      <c r="AE18" s="4"/>
      <c r="AF18" s="4"/>
      <c r="AG18" s="4"/>
      <c r="AI18" s="62"/>
      <c r="AJ18" s="59"/>
      <c r="AK18" s="27" t="s">
        <v>88</v>
      </c>
      <c r="AL18" s="27" t="s">
        <v>178</v>
      </c>
      <c r="AM18" s="26" t="s">
        <v>90</v>
      </c>
      <c r="AN18" s="7" t="s">
        <v>55</v>
      </c>
      <c r="AO18" s="51">
        <v>9</v>
      </c>
      <c r="AP18" s="52">
        <v>9</v>
      </c>
      <c r="AQ18" s="52">
        <v>9</v>
      </c>
      <c r="AR18" s="52">
        <v>3</v>
      </c>
      <c r="AS18" s="52"/>
      <c r="AT18" s="52"/>
      <c r="AU18" s="52"/>
      <c r="AV18" s="52">
        <v>1</v>
      </c>
      <c r="AW18" s="52"/>
      <c r="AX18" s="52"/>
      <c r="AY18" s="40"/>
      <c r="AZ18" s="39">
        <f t="shared" si="2"/>
        <v>273</v>
      </c>
      <c r="BA18" s="41">
        <f t="shared" ref="BA18:BA48" si="4">AZ18/SUM($AZ$17:$AZ$48)</f>
        <v>4.6138245732634781E-2</v>
      </c>
      <c r="BB18" s="44">
        <f t="shared" ref="BB18:BB25" si="5">AZ18/(SUM(BD18:BK18))</f>
        <v>8.2727272727272734</v>
      </c>
      <c r="BD18" s="4">
        <v>9</v>
      </c>
      <c r="BE18" s="4">
        <v>9</v>
      </c>
      <c r="BF18" s="4">
        <v>9</v>
      </c>
      <c r="BG18" s="4"/>
      <c r="BH18" s="4"/>
      <c r="BI18" s="4"/>
      <c r="BJ18" s="4">
        <v>3</v>
      </c>
      <c r="BK18" s="4">
        <v>3</v>
      </c>
      <c r="BM18" s="32">
        <f t="shared" ref="BM18:BN26" si="6">$AZ18/SUM($BD18:$BK18)*BD18</f>
        <v>74.454545454545467</v>
      </c>
      <c r="BN18" s="32">
        <f t="shared" si="6"/>
        <v>74.454545454545467</v>
      </c>
      <c r="BO18" s="32">
        <f t="shared" ref="BO18:BO48" si="7">$AZ18/SUM($BD18:$BK18)*BF18</f>
        <v>74.454545454545467</v>
      </c>
      <c r="BP18" s="32">
        <f t="shared" ref="BP18:BT26" si="8">$AZ18/SUM($BD18:$BK18)*BG18</f>
        <v>0</v>
      </c>
      <c r="BQ18" s="32">
        <f t="shared" si="8"/>
        <v>0</v>
      </c>
      <c r="BR18" s="32">
        <f t="shared" si="8"/>
        <v>0</v>
      </c>
      <c r="BS18" s="32">
        <f t="shared" si="8"/>
        <v>24.81818181818182</v>
      </c>
      <c r="BT18" s="32">
        <f t="shared" si="8"/>
        <v>24.81818181818182</v>
      </c>
      <c r="BV18" s="33">
        <v>9</v>
      </c>
      <c r="BW18" s="33">
        <v>9</v>
      </c>
      <c r="BX18" s="33">
        <v>9</v>
      </c>
      <c r="BY18" s="33">
        <v>9</v>
      </c>
      <c r="BZ18" s="33">
        <v>9</v>
      </c>
      <c r="CA18" s="33">
        <v>9</v>
      </c>
    </row>
    <row r="19" spans="2:79" x14ac:dyDescent="0.25">
      <c r="B19" s="12"/>
      <c r="C19" s="12"/>
      <c r="D19" s="15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11"/>
      <c r="S19" s="7"/>
      <c r="T19" s="7"/>
      <c r="U19" s="7"/>
      <c r="V19" s="7"/>
      <c r="W19" s="11"/>
      <c r="X19" s="80"/>
      <c r="Y19" s="4"/>
      <c r="Z19" s="4"/>
      <c r="AA19" s="4"/>
      <c r="AB19" s="4"/>
      <c r="AC19" s="4"/>
      <c r="AD19" s="4"/>
      <c r="AE19" s="4"/>
      <c r="AF19" s="4"/>
      <c r="AG19" s="4"/>
      <c r="AI19" s="63"/>
      <c r="AJ19" s="60"/>
      <c r="AK19" s="27" t="s">
        <v>89</v>
      </c>
      <c r="AL19" s="27" t="s">
        <v>92</v>
      </c>
      <c r="AM19" s="26" t="s">
        <v>91</v>
      </c>
      <c r="AN19" s="7" t="s">
        <v>56</v>
      </c>
      <c r="AO19" s="51">
        <v>9</v>
      </c>
      <c r="AP19" s="52">
        <v>9</v>
      </c>
      <c r="AQ19" s="52">
        <v>9</v>
      </c>
      <c r="AR19" s="52">
        <v>3</v>
      </c>
      <c r="AS19" s="52">
        <v>3</v>
      </c>
      <c r="AT19" s="52"/>
      <c r="AU19" s="52"/>
      <c r="AV19" s="52">
        <v>1</v>
      </c>
      <c r="AW19" s="52"/>
      <c r="AX19" s="52"/>
      <c r="AY19" s="40"/>
      <c r="AZ19" s="39">
        <f t="shared" si="2"/>
        <v>300</v>
      </c>
      <c r="BA19" s="41">
        <f t="shared" si="4"/>
        <v>5.0701368936961297E-2</v>
      </c>
      <c r="BB19" s="44">
        <f t="shared" si="5"/>
        <v>10.344827586206897</v>
      </c>
      <c r="BD19" s="4">
        <v>1</v>
      </c>
      <c r="BE19" s="4">
        <v>1</v>
      </c>
      <c r="BF19" s="4">
        <v>9</v>
      </c>
      <c r="BG19" s="4"/>
      <c r="BH19" s="4"/>
      <c r="BI19" s="4"/>
      <c r="BJ19" s="4">
        <v>9</v>
      </c>
      <c r="BK19" s="4">
        <v>9</v>
      </c>
      <c r="BM19" s="32">
        <f t="shared" si="6"/>
        <v>10.344827586206897</v>
      </c>
      <c r="BN19" s="32">
        <f t="shared" si="6"/>
        <v>10.344827586206897</v>
      </c>
      <c r="BO19" s="32">
        <f t="shared" si="7"/>
        <v>93.103448275862064</v>
      </c>
      <c r="BP19" s="32">
        <f t="shared" si="8"/>
        <v>0</v>
      </c>
      <c r="BQ19" s="32">
        <f t="shared" si="8"/>
        <v>0</v>
      </c>
      <c r="BR19" s="32">
        <f t="shared" si="8"/>
        <v>0</v>
      </c>
      <c r="BS19" s="32">
        <f t="shared" si="8"/>
        <v>93.103448275862064</v>
      </c>
      <c r="BT19" s="32">
        <f t="shared" si="8"/>
        <v>93.103448275862064</v>
      </c>
      <c r="BV19" s="33"/>
      <c r="BW19" s="33"/>
      <c r="BX19" s="33"/>
      <c r="BY19" s="33"/>
      <c r="BZ19" s="33"/>
      <c r="CA19" s="33"/>
    </row>
    <row r="20" spans="2:79" x14ac:dyDescent="0.25">
      <c r="B20" s="12"/>
      <c r="C20" s="12"/>
      <c r="D20" s="13"/>
      <c r="E20" s="15"/>
      <c r="F20" s="11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11"/>
      <c r="S20" s="7"/>
      <c r="T20" s="7"/>
      <c r="U20" s="7"/>
      <c r="V20" s="7"/>
      <c r="W20" s="11"/>
      <c r="X20" s="80"/>
      <c r="Y20" s="4"/>
      <c r="Z20" s="4"/>
      <c r="AA20" s="4"/>
      <c r="AB20" s="4"/>
      <c r="AC20" s="4"/>
      <c r="AD20" s="4"/>
      <c r="AE20" s="4"/>
      <c r="AF20" s="4"/>
      <c r="AG20" s="4"/>
      <c r="AI20" s="61">
        <v>2</v>
      </c>
      <c r="AJ20" s="58" t="s">
        <v>106</v>
      </c>
      <c r="AK20" s="27" t="s">
        <v>2</v>
      </c>
      <c r="AL20" s="27" t="s">
        <v>93</v>
      </c>
      <c r="AM20" s="27" t="s">
        <v>134</v>
      </c>
      <c r="AN20" s="7" t="s">
        <v>56</v>
      </c>
      <c r="AO20" s="51">
        <v>9</v>
      </c>
      <c r="AP20" s="52">
        <v>3</v>
      </c>
      <c r="AQ20" s="52">
        <v>3</v>
      </c>
      <c r="AR20" s="52">
        <v>3</v>
      </c>
      <c r="AS20" s="52">
        <v>1</v>
      </c>
      <c r="AT20" s="52"/>
      <c r="AU20" s="52"/>
      <c r="AV20" s="52">
        <v>1</v>
      </c>
      <c r="AW20" s="52">
        <v>1</v>
      </c>
      <c r="AX20" s="52"/>
      <c r="AY20" s="40"/>
      <c r="AZ20" s="39">
        <f t="shared" si="2"/>
        <v>175</v>
      </c>
      <c r="BA20" s="41">
        <f t="shared" si="4"/>
        <v>2.9575798546560759E-2</v>
      </c>
      <c r="BB20" s="44">
        <f t="shared" si="5"/>
        <v>8.75</v>
      </c>
      <c r="BD20" s="4">
        <v>1</v>
      </c>
      <c r="BE20" s="4">
        <v>1</v>
      </c>
      <c r="BF20" s="4"/>
      <c r="BG20" s="4"/>
      <c r="BH20" s="4"/>
      <c r="BI20" s="4"/>
      <c r="BJ20" s="4">
        <v>9</v>
      </c>
      <c r="BK20" s="4">
        <v>9</v>
      </c>
      <c r="BM20" s="32">
        <f t="shared" si="6"/>
        <v>8.75</v>
      </c>
      <c r="BN20" s="32">
        <f t="shared" si="6"/>
        <v>8.75</v>
      </c>
      <c r="BO20" s="32">
        <f t="shared" si="7"/>
        <v>0</v>
      </c>
      <c r="BP20" s="32">
        <f t="shared" si="8"/>
        <v>0</v>
      </c>
      <c r="BQ20" s="32">
        <f t="shared" si="8"/>
        <v>0</v>
      </c>
      <c r="BR20" s="32">
        <f t="shared" si="8"/>
        <v>0</v>
      </c>
      <c r="BS20" s="32">
        <f t="shared" si="8"/>
        <v>78.75</v>
      </c>
      <c r="BT20" s="32">
        <f t="shared" si="8"/>
        <v>78.75</v>
      </c>
      <c r="BV20" s="33">
        <v>9</v>
      </c>
      <c r="BW20" s="33">
        <v>9</v>
      </c>
      <c r="BX20" s="33">
        <v>9</v>
      </c>
      <c r="BY20" s="33">
        <v>9</v>
      </c>
      <c r="BZ20" s="33">
        <v>9</v>
      </c>
      <c r="CA20" s="33">
        <v>9</v>
      </c>
    </row>
    <row r="21" spans="2:79" x14ac:dyDescent="0.25">
      <c r="B21" s="12"/>
      <c r="C21" s="12"/>
      <c r="D21" s="12"/>
      <c r="E21" s="12"/>
      <c r="F21" s="15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11" t="s">
        <v>38</v>
      </c>
      <c r="S21" s="7"/>
      <c r="T21" s="7"/>
      <c r="U21" s="7"/>
      <c r="V21" s="7"/>
      <c r="W21" s="11"/>
      <c r="X21" s="80"/>
      <c r="Y21" s="4"/>
      <c r="Z21" s="4"/>
      <c r="AA21" s="4"/>
      <c r="AB21" s="4"/>
      <c r="AC21" s="4"/>
      <c r="AD21" s="4"/>
      <c r="AE21" s="4"/>
      <c r="AF21" s="4"/>
      <c r="AG21" s="4"/>
      <c r="AI21" s="62"/>
      <c r="AJ21" s="59"/>
      <c r="AK21" s="27" t="s">
        <v>79</v>
      </c>
      <c r="AL21" s="27" t="s">
        <v>108</v>
      </c>
      <c r="AM21" s="27" t="s">
        <v>135</v>
      </c>
      <c r="AN21" s="7" t="s">
        <v>57</v>
      </c>
      <c r="AO21" s="51">
        <v>9</v>
      </c>
      <c r="AP21" s="52">
        <v>3</v>
      </c>
      <c r="AQ21" s="52">
        <v>3</v>
      </c>
      <c r="AR21" s="52">
        <v>3</v>
      </c>
      <c r="AS21" s="52">
        <v>1</v>
      </c>
      <c r="AT21" s="52"/>
      <c r="AU21" s="52"/>
      <c r="AV21" s="52">
        <v>1</v>
      </c>
      <c r="AW21" s="52">
        <v>1</v>
      </c>
      <c r="AX21" s="52"/>
      <c r="AY21" s="40"/>
      <c r="AZ21" s="39">
        <f t="shared" si="2"/>
        <v>175</v>
      </c>
      <c r="BA21" s="41">
        <f t="shared" si="4"/>
        <v>2.9575798546560759E-2</v>
      </c>
      <c r="BB21" s="44">
        <f t="shared" si="5"/>
        <v>8.75</v>
      </c>
      <c r="BD21" s="4">
        <v>1</v>
      </c>
      <c r="BE21" s="4">
        <v>1</v>
      </c>
      <c r="BF21" s="4"/>
      <c r="BG21" s="4"/>
      <c r="BH21" s="4"/>
      <c r="BI21" s="4"/>
      <c r="BJ21" s="4">
        <v>9</v>
      </c>
      <c r="BK21" s="4">
        <v>9</v>
      </c>
      <c r="BM21" s="32">
        <f t="shared" si="6"/>
        <v>8.75</v>
      </c>
      <c r="BN21" s="32">
        <f t="shared" si="6"/>
        <v>8.75</v>
      </c>
      <c r="BO21" s="32">
        <f t="shared" si="7"/>
        <v>0</v>
      </c>
      <c r="BP21" s="32">
        <f t="shared" si="8"/>
        <v>0</v>
      </c>
      <c r="BQ21" s="32">
        <f t="shared" si="8"/>
        <v>0</v>
      </c>
      <c r="BR21" s="32">
        <f t="shared" si="8"/>
        <v>0</v>
      </c>
      <c r="BS21" s="32">
        <f t="shared" si="8"/>
        <v>78.75</v>
      </c>
      <c r="BT21" s="32">
        <f t="shared" si="8"/>
        <v>78.75</v>
      </c>
      <c r="BV21" s="33">
        <v>9</v>
      </c>
      <c r="BW21" s="33">
        <v>9</v>
      </c>
      <c r="BX21" s="33">
        <v>9</v>
      </c>
      <c r="BY21" s="33">
        <v>9</v>
      </c>
      <c r="BZ21" s="33">
        <v>9</v>
      </c>
      <c r="CA21" s="33">
        <v>9</v>
      </c>
    </row>
    <row r="22" spans="2:79" x14ac:dyDescent="0.25">
      <c r="B22" s="12"/>
      <c r="C22" s="12"/>
      <c r="D22" s="12"/>
      <c r="E22" s="12"/>
      <c r="F22" s="13"/>
      <c r="G22" s="15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81"/>
      <c r="Y22" s="4"/>
      <c r="Z22" s="4"/>
      <c r="AA22" s="4"/>
      <c r="AB22" s="4"/>
      <c r="AC22" s="4"/>
      <c r="AD22" s="4"/>
      <c r="AE22" s="4"/>
      <c r="AF22" s="4"/>
      <c r="AG22" s="4"/>
      <c r="AI22" s="63"/>
      <c r="AJ22" s="60"/>
      <c r="AK22" s="27" t="s">
        <v>121</v>
      </c>
      <c r="AL22" s="27" t="s">
        <v>107</v>
      </c>
      <c r="AM22" s="27" t="s">
        <v>136</v>
      </c>
      <c r="AN22" s="7" t="s">
        <v>56</v>
      </c>
      <c r="AO22" s="51">
        <v>3</v>
      </c>
      <c r="AP22" s="52"/>
      <c r="AQ22" s="52">
        <v>3</v>
      </c>
      <c r="AR22" s="52">
        <v>2</v>
      </c>
      <c r="AS22" s="52">
        <v>1</v>
      </c>
      <c r="AT22" s="52"/>
      <c r="AU22" s="52"/>
      <c r="AV22" s="52">
        <v>3</v>
      </c>
      <c r="AW22" s="52">
        <v>3</v>
      </c>
      <c r="AX22" s="52"/>
      <c r="AY22" s="40"/>
      <c r="AZ22" s="39">
        <f t="shared" si="2"/>
        <v>93</v>
      </c>
      <c r="BA22" s="41">
        <f t="shared" si="4"/>
        <v>1.5717424370458002E-2</v>
      </c>
      <c r="BB22" s="44">
        <f t="shared" si="5"/>
        <v>93</v>
      </c>
      <c r="BD22" s="4">
        <v>1</v>
      </c>
      <c r="BE22" s="4"/>
      <c r="BF22" s="4"/>
      <c r="BG22" s="4"/>
      <c r="BH22" s="4"/>
      <c r="BI22" s="4"/>
      <c r="BJ22" s="4"/>
      <c r="BK22" s="4"/>
      <c r="BM22" s="32">
        <f t="shared" si="6"/>
        <v>93</v>
      </c>
      <c r="BN22" s="32">
        <f t="shared" si="6"/>
        <v>0</v>
      </c>
      <c r="BO22" s="32">
        <f t="shared" si="7"/>
        <v>0</v>
      </c>
      <c r="BP22" s="32">
        <f t="shared" si="8"/>
        <v>0</v>
      </c>
      <c r="BQ22" s="32">
        <f t="shared" si="8"/>
        <v>0</v>
      </c>
      <c r="BR22" s="32">
        <f t="shared" si="8"/>
        <v>0</v>
      </c>
      <c r="BS22" s="32">
        <f t="shared" si="8"/>
        <v>0</v>
      </c>
      <c r="BT22" s="32">
        <f t="shared" si="8"/>
        <v>0</v>
      </c>
      <c r="BV22" s="33">
        <v>9</v>
      </c>
      <c r="BW22" s="33">
        <v>9</v>
      </c>
      <c r="BX22" s="33">
        <v>9</v>
      </c>
      <c r="BY22" s="33">
        <v>9</v>
      </c>
      <c r="BZ22" s="33">
        <v>9</v>
      </c>
      <c r="CA22" s="33">
        <v>9</v>
      </c>
    </row>
    <row r="23" spans="2:79" x14ac:dyDescent="0.25">
      <c r="B23" s="12"/>
      <c r="C23" s="12"/>
      <c r="D23" s="12"/>
      <c r="E23" s="12"/>
      <c r="F23" s="12"/>
      <c r="G23" s="12"/>
      <c r="H23" s="15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82"/>
      <c r="Y23" s="4"/>
      <c r="Z23" s="4"/>
      <c r="AA23" s="4"/>
      <c r="AB23" s="4"/>
      <c r="AC23" s="4"/>
      <c r="AD23" s="4"/>
      <c r="AE23" s="4"/>
      <c r="AF23" s="4"/>
      <c r="AG23" s="4"/>
      <c r="AI23" s="61">
        <v>3</v>
      </c>
      <c r="AJ23" s="58" t="s">
        <v>123</v>
      </c>
      <c r="AK23" s="27" t="s">
        <v>3</v>
      </c>
      <c r="AL23" s="27" t="s">
        <v>94</v>
      </c>
      <c r="AM23" s="27" t="s">
        <v>16</v>
      </c>
      <c r="AN23" s="7" t="s">
        <v>101</v>
      </c>
      <c r="AO23" s="51">
        <v>9</v>
      </c>
      <c r="AP23" s="52"/>
      <c r="AQ23" s="52">
        <v>9</v>
      </c>
      <c r="AR23" s="52">
        <v>9</v>
      </c>
      <c r="AS23" s="52">
        <v>3</v>
      </c>
      <c r="AT23" s="52"/>
      <c r="AU23" s="52"/>
      <c r="AV23" s="52">
        <v>3</v>
      </c>
      <c r="AW23" s="52"/>
      <c r="AX23" s="52"/>
      <c r="AY23" s="40"/>
      <c r="AZ23" s="39">
        <f t="shared" si="2"/>
        <v>279</v>
      </c>
      <c r="BA23" s="41">
        <f t="shared" si="4"/>
        <v>4.7152273111374009E-2</v>
      </c>
      <c r="BB23" s="44">
        <f t="shared" si="5"/>
        <v>18.600000000000001</v>
      </c>
      <c r="BD23" s="4">
        <v>3</v>
      </c>
      <c r="BE23" s="4">
        <v>3</v>
      </c>
      <c r="BF23" s="4"/>
      <c r="BG23" s="4"/>
      <c r="BH23" s="4">
        <v>9</v>
      </c>
      <c r="BI23" s="4"/>
      <c r="BJ23" s="4"/>
      <c r="BK23" s="4"/>
      <c r="BM23" s="32">
        <f t="shared" si="6"/>
        <v>55.800000000000004</v>
      </c>
      <c r="BN23" s="32">
        <f t="shared" si="6"/>
        <v>55.800000000000004</v>
      </c>
      <c r="BO23" s="32">
        <f t="shared" si="7"/>
        <v>0</v>
      </c>
      <c r="BP23" s="32">
        <f t="shared" si="8"/>
        <v>0</v>
      </c>
      <c r="BQ23" s="32">
        <f t="shared" si="8"/>
        <v>167.4</v>
      </c>
      <c r="BR23" s="32">
        <f t="shared" si="8"/>
        <v>0</v>
      </c>
      <c r="BS23" s="32">
        <f t="shared" si="8"/>
        <v>0</v>
      </c>
      <c r="BT23" s="32">
        <f t="shared" si="8"/>
        <v>0</v>
      </c>
      <c r="BV23" s="33">
        <v>9</v>
      </c>
      <c r="BW23" s="33">
        <v>9</v>
      </c>
      <c r="BX23" s="33">
        <v>9</v>
      </c>
      <c r="BY23" s="33">
        <v>9</v>
      </c>
      <c r="BZ23" s="33">
        <v>9</v>
      </c>
      <c r="CA23" s="33">
        <v>9</v>
      </c>
    </row>
    <row r="24" spans="2:79" x14ac:dyDescent="0.25">
      <c r="B24" s="12"/>
      <c r="C24" s="12"/>
      <c r="D24" s="12"/>
      <c r="E24" s="12"/>
      <c r="F24" s="12"/>
      <c r="G24" s="12"/>
      <c r="H24" s="12"/>
      <c r="I24" s="1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82"/>
      <c r="Y24" s="4"/>
      <c r="Z24" s="4"/>
      <c r="AA24" s="4"/>
      <c r="AB24" s="4"/>
      <c r="AC24" s="4"/>
      <c r="AD24" s="4"/>
      <c r="AE24" s="4"/>
      <c r="AF24" s="4"/>
      <c r="AG24" s="4"/>
      <c r="AI24" s="62"/>
      <c r="AJ24" s="59"/>
      <c r="AK24" s="27" t="s">
        <v>34</v>
      </c>
      <c r="AL24" s="27" t="s">
        <v>95</v>
      </c>
      <c r="AM24" s="27" t="s">
        <v>138</v>
      </c>
      <c r="AN24" s="7" t="s">
        <v>58</v>
      </c>
      <c r="AO24" s="51">
        <v>3</v>
      </c>
      <c r="AP24" s="52"/>
      <c r="AQ24" s="52">
        <v>9</v>
      </c>
      <c r="AR24" s="52">
        <v>3</v>
      </c>
      <c r="AS24" s="52">
        <v>1</v>
      </c>
      <c r="AT24" s="52"/>
      <c r="AU24" s="52"/>
      <c r="AV24" s="52">
        <v>1</v>
      </c>
      <c r="AW24" s="52"/>
      <c r="AX24" s="52"/>
      <c r="AY24" s="40"/>
      <c r="AZ24" s="39">
        <f t="shared" si="2"/>
        <v>147</v>
      </c>
      <c r="BA24" s="41">
        <f t="shared" si="4"/>
        <v>2.4843670779111034E-2</v>
      </c>
      <c r="BB24" s="46">
        <f t="shared" si="5"/>
        <v>14.7</v>
      </c>
      <c r="BD24" s="4"/>
      <c r="BE24" s="4">
        <v>1</v>
      </c>
      <c r="BF24" s="4"/>
      <c r="BG24" s="4">
        <v>9</v>
      </c>
      <c r="BH24" s="4"/>
      <c r="BI24" s="4"/>
      <c r="BJ24" s="4"/>
      <c r="BK24" s="4"/>
      <c r="BM24" s="32">
        <f t="shared" si="6"/>
        <v>0</v>
      </c>
      <c r="BN24" s="32">
        <f t="shared" si="6"/>
        <v>14.7</v>
      </c>
      <c r="BO24" s="32">
        <f t="shared" si="7"/>
        <v>0</v>
      </c>
      <c r="BP24" s="32">
        <f t="shared" si="8"/>
        <v>132.29999999999998</v>
      </c>
      <c r="BQ24" s="32">
        <f t="shared" si="8"/>
        <v>0</v>
      </c>
      <c r="BR24" s="32">
        <f t="shared" si="8"/>
        <v>0</v>
      </c>
      <c r="BS24" s="32">
        <f t="shared" si="8"/>
        <v>0</v>
      </c>
      <c r="BT24" s="32">
        <f t="shared" si="8"/>
        <v>0</v>
      </c>
      <c r="BV24" s="33">
        <v>9</v>
      </c>
      <c r="BW24" s="33">
        <v>9</v>
      </c>
      <c r="BX24" s="33">
        <v>9</v>
      </c>
      <c r="BY24" s="33">
        <v>9</v>
      </c>
      <c r="BZ24" s="33">
        <v>9</v>
      </c>
      <c r="CA24" s="33">
        <v>9</v>
      </c>
    </row>
    <row r="25" spans="2:79" x14ac:dyDescent="0.25">
      <c r="B25" s="12"/>
      <c r="C25" s="12"/>
      <c r="D25" s="12"/>
      <c r="E25" s="12"/>
      <c r="F25" s="12"/>
      <c r="G25" s="12"/>
      <c r="H25" s="12"/>
      <c r="I25" s="12"/>
      <c r="J25" s="15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81"/>
      <c r="Y25" s="4"/>
      <c r="Z25" s="4"/>
      <c r="AA25" s="4"/>
      <c r="AB25" s="4"/>
      <c r="AC25" s="4"/>
      <c r="AD25" s="4"/>
      <c r="AE25" s="4"/>
      <c r="AF25" s="4"/>
      <c r="AG25" s="4"/>
      <c r="AI25" s="63"/>
      <c r="AJ25" s="60"/>
      <c r="AK25" s="27" t="s">
        <v>35</v>
      </c>
      <c r="AL25" s="27" t="s">
        <v>137</v>
      </c>
      <c r="AM25" s="27" t="s">
        <v>139</v>
      </c>
      <c r="AN25" s="7" t="s">
        <v>117</v>
      </c>
      <c r="AO25" s="51">
        <v>9</v>
      </c>
      <c r="AP25" s="52"/>
      <c r="AQ25" s="52">
        <v>9</v>
      </c>
      <c r="AR25" s="52">
        <v>9</v>
      </c>
      <c r="AS25" s="52">
        <v>9</v>
      </c>
      <c r="AT25" s="52"/>
      <c r="AU25" s="52"/>
      <c r="AV25" s="52">
        <v>3</v>
      </c>
      <c r="AW25" s="52"/>
      <c r="AX25" s="52"/>
      <c r="AY25" s="40"/>
      <c r="AZ25" s="39">
        <f t="shared" si="2"/>
        <v>333</v>
      </c>
      <c r="BA25" s="41">
        <f t="shared" si="4"/>
        <v>5.6278519520027041E-2</v>
      </c>
      <c r="BB25" s="44">
        <f t="shared" si="5"/>
        <v>37</v>
      </c>
      <c r="BD25" s="4">
        <v>9</v>
      </c>
      <c r="BE25" s="4"/>
      <c r="BF25" s="4"/>
      <c r="BG25" s="4"/>
      <c r="BH25" s="4"/>
      <c r="BI25" s="4"/>
      <c r="BJ25" s="4"/>
      <c r="BK25" s="4"/>
      <c r="BM25" s="32">
        <f t="shared" si="6"/>
        <v>333</v>
      </c>
      <c r="BN25" s="32">
        <f t="shared" si="6"/>
        <v>0</v>
      </c>
      <c r="BO25" s="32">
        <f t="shared" si="7"/>
        <v>0</v>
      </c>
      <c r="BP25" s="32">
        <f t="shared" si="8"/>
        <v>0</v>
      </c>
      <c r="BQ25" s="32">
        <f t="shared" si="8"/>
        <v>0</v>
      </c>
      <c r="BR25" s="32">
        <f t="shared" si="8"/>
        <v>0</v>
      </c>
      <c r="BS25" s="32">
        <f t="shared" si="8"/>
        <v>0</v>
      </c>
      <c r="BT25" s="32">
        <f t="shared" si="8"/>
        <v>0</v>
      </c>
      <c r="BV25" s="33">
        <v>9</v>
      </c>
      <c r="BW25" s="33">
        <v>9</v>
      </c>
      <c r="BX25" s="33">
        <v>9</v>
      </c>
      <c r="BY25" s="33">
        <v>9</v>
      </c>
      <c r="BZ25" s="33">
        <v>9</v>
      </c>
      <c r="CA25" s="33">
        <v>9</v>
      </c>
    </row>
    <row r="26" spans="2:79" x14ac:dyDescent="0.25">
      <c r="B26" s="12"/>
      <c r="C26" s="12"/>
      <c r="D26" s="12"/>
      <c r="E26" s="12"/>
      <c r="F26" s="12"/>
      <c r="G26" s="12"/>
      <c r="H26" s="12"/>
      <c r="I26" s="12"/>
      <c r="J26" s="13"/>
      <c r="K26" s="15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81"/>
      <c r="Y26" s="4"/>
      <c r="Z26" s="4"/>
      <c r="AA26" s="4"/>
      <c r="AB26" s="4"/>
      <c r="AC26" s="4"/>
      <c r="AD26" s="4"/>
      <c r="AE26" s="4"/>
      <c r="AF26" s="4"/>
      <c r="AG26" s="4"/>
      <c r="AI26" s="6">
        <v>4</v>
      </c>
      <c r="AJ26" s="24" t="s">
        <v>129</v>
      </c>
      <c r="AK26" s="27" t="s">
        <v>4</v>
      </c>
      <c r="AL26" s="50" t="s">
        <v>153</v>
      </c>
      <c r="AM26" s="26" t="s">
        <v>17</v>
      </c>
      <c r="AN26" s="7" t="s">
        <v>140</v>
      </c>
      <c r="AO26" s="51">
        <v>9</v>
      </c>
      <c r="AP26" s="52"/>
      <c r="AQ26" s="52">
        <v>3</v>
      </c>
      <c r="AR26" s="52">
        <v>9</v>
      </c>
      <c r="AS26" s="52">
        <v>3</v>
      </c>
      <c r="AT26" s="52"/>
      <c r="AU26" s="52"/>
      <c r="AV26" s="52">
        <v>3</v>
      </c>
      <c r="AW26" s="52"/>
      <c r="AX26" s="52"/>
      <c r="AY26" s="40"/>
      <c r="AZ26" s="39">
        <f t="shared" si="2"/>
        <v>225</v>
      </c>
      <c r="BA26" s="41">
        <f t="shared" si="4"/>
        <v>3.8026026702720976E-2</v>
      </c>
      <c r="BB26" s="46"/>
      <c r="BD26" s="5"/>
      <c r="BE26" s="5">
        <v>9</v>
      </c>
      <c r="BF26" s="5"/>
      <c r="BG26" s="5"/>
      <c r="BH26" s="5">
        <v>3</v>
      </c>
      <c r="BI26" s="5"/>
      <c r="BJ26" s="5"/>
      <c r="BK26" s="5"/>
      <c r="BM26" s="32">
        <f t="shared" si="6"/>
        <v>0</v>
      </c>
      <c r="BN26" s="32">
        <f t="shared" ref="BN26" si="9">$AZ26/SUM($BD26:$BK26)*BE26</f>
        <v>168.75</v>
      </c>
      <c r="BO26" s="32">
        <f t="shared" si="7"/>
        <v>0</v>
      </c>
      <c r="BP26" s="32">
        <f t="shared" si="8"/>
        <v>0</v>
      </c>
      <c r="BQ26" s="32">
        <f t="shared" si="8"/>
        <v>56.25</v>
      </c>
      <c r="BR26" s="32">
        <f t="shared" si="8"/>
        <v>0</v>
      </c>
      <c r="BS26" s="32">
        <f t="shared" si="8"/>
        <v>0</v>
      </c>
      <c r="BT26" s="32">
        <f t="shared" si="8"/>
        <v>0</v>
      </c>
      <c r="BV26" s="33"/>
      <c r="BW26" s="33"/>
      <c r="BX26" s="33"/>
      <c r="BY26" s="33"/>
      <c r="BZ26" s="33"/>
      <c r="CA26" s="33"/>
    </row>
    <row r="27" spans="2:79" x14ac:dyDescent="0.2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5"/>
      <c r="M27" s="11"/>
      <c r="N27" s="11"/>
      <c r="O27" s="7"/>
      <c r="P27" s="7"/>
      <c r="Q27" s="7"/>
      <c r="R27" s="7"/>
      <c r="S27" s="7"/>
      <c r="T27" s="7"/>
      <c r="U27" s="7"/>
      <c r="V27" s="7"/>
      <c r="W27" s="7"/>
      <c r="X27" s="81"/>
      <c r="Y27" s="4"/>
      <c r="Z27" s="4"/>
      <c r="AA27" s="4"/>
      <c r="AB27" s="4"/>
      <c r="AC27" s="4"/>
      <c r="AD27" s="4"/>
      <c r="AE27" s="4"/>
      <c r="AF27" s="4"/>
      <c r="AG27" s="4"/>
      <c r="AI27" s="61">
        <v>5</v>
      </c>
      <c r="AJ27" s="71" t="s">
        <v>86</v>
      </c>
      <c r="AK27" s="27" t="s">
        <v>5</v>
      </c>
      <c r="AL27" s="27" t="s">
        <v>96</v>
      </c>
      <c r="AM27" s="26" t="s">
        <v>18</v>
      </c>
      <c r="AN27" s="7" t="s">
        <v>59</v>
      </c>
      <c r="AO27" s="51">
        <v>9</v>
      </c>
      <c r="AP27" s="52"/>
      <c r="AQ27" s="52">
        <v>1</v>
      </c>
      <c r="AR27" s="52">
        <v>3</v>
      </c>
      <c r="AS27" s="52">
        <v>1</v>
      </c>
      <c r="AT27" s="52"/>
      <c r="AU27" s="52"/>
      <c r="AV27" s="52">
        <v>3</v>
      </c>
      <c r="AW27" s="52"/>
      <c r="AX27" s="52">
        <v>3</v>
      </c>
      <c r="AY27" s="40"/>
      <c r="AZ27" s="39">
        <f t="shared" si="2"/>
        <v>138</v>
      </c>
      <c r="BA27" s="41">
        <f t="shared" si="4"/>
        <v>2.3322629711002196E-2</v>
      </c>
      <c r="BB27" s="46">
        <f>AZ27/(SUM(BD27:BK27))</f>
        <v>5.1111111111111107</v>
      </c>
      <c r="BD27" s="4">
        <v>9</v>
      </c>
      <c r="BE27" s="4">
        <v>9</v>
      </c>
      <c r="BF27" s="4">
        <v>9</v>
      </c>
      <c r="BG27" s="4"/>
      <c r="BH27" s="4"/>
      <c r="BI27" s="4"/>
      <c r="BJ27" s="4"/>
      <c r="BK27" s="4"/>
      <c r="BM27" s="32">
        <f t="shared" ref="BM27:BM43" si="10">$AZ27/SUM($BD27:$BK27)*BD27</f>
        <v>46</v>
      </c>
      <c r="BN27" s="32">
        <f t="shared" ref="BN27:BN43" si="11">$AZ27/SUM($BD27:$BK27)*BE27</f>
        <v>46</v>
      </c>
      <c r="BO27" s="32">
        <f t="shared" si="7"/>
        <v>46</v>
      </c>
      <c r="BP27" s="32">
        <f t="shared" ref="BP27:BP43" si="12">$AZ27/SUM($BD27:$BK27)*BG27</f>
        <v>0</v>
      </c>
      <c r="BQ27" s="32">
        <f t="shared" ref="BQ27:BQ43" si="13">$AZ27/SUM($BD27:$BK27)*BH27</f>
        <v>0</v>
      </c>
      <c r="BR27" s="32">
        <f t="shared" ref="BR27:BR43" si="14">$AZ27/SUM($BD27:$BK27)*BI27</f>
        <v>0</v>
      </c>
      <c r="BS27" s="32">
        <f t="shared" ref="BS27:BS43" si="15">$AZ27/SUM($BD27:$BK27)*BJ27</f>
        <v>0</v>
      </c>
      <c r="BT27" s="32">
        <f t="shared" ref="BT27:BT43" si="16">$AZ27/SUM($BD27:$BK27)*BK27</f>
        <v>0</v>
      </c>
      <c r="BV27" s="33">
        <v>9</v>
      </c>
      <c r="BW27" s="33">
        <v>9</v>
      </c>
      <c r="BX27" s="33">
        <v>9</v>
      </c>
      <c r="BY27" s="33">
        <v>9</v>
      </c>
      <c r="BZ27" s="33">
        <v>9</v>
      </c>
      <c r="CA27" s="33">
        <v>9</v>
      </c>
    </row>
    <row r="28" spans="2:79" x14ac:dyDescent="0.25">
      <c r="B28" s="12"/>
      <c r="C28" s="12"/>
      <c r="D28" s="12"/>
      <c r="E28" s="10"/>
      <c r="F28" s="12"/>
      <c r="G28" s="12"/>
      <c r="H28" s="12"/>
      <c r="I28" s="12"/>
      <c r="J28" s="12"/>
      <c r="K28" s="12"/>
      <c r="L28" s="13"/>
      <c r="M28" s="15"/>
      <c r="N28" s="7"/>
      <c r="O28" s="7"/>
      <c r="P28" s="7"/>
      <c r="Q28" s="7"/>
      <c r="R28" s="7"/>
      <c r="S28" s="7"/>
      <c r="T28" s="7"/>
      <c r="U28" s="7"/>
      <c r="V28" s="7"/>
      <c r="W28" s="7"/>
      <c r="X28" s="81"/>
      <c r="Y28" s="4"/>
      <c r="Z28" s="4"/>
      <c r="AA28" s="4"/>
      <c r="AB28" s="4"/>
      <c r="AC28" s="4"/>
      <c r="AD28" s="4"/>
      <c r="AE28" s="4"/>
      <c r="AF28" s="4"/>
      <c r="AG28" s="4"/>
      <c r="AI28" s="63"/>
      <c r="AJ28" s="72"/>
      <c r="AK28" s="27" t="s">
        <v>141</v>
      </c>
      <c r="AL28" s="27" t="s">
        <v>122</v>
      </c>
      <c r="AM28" s="26" t="s">
        <v>36</v>
      </c>
      <c r="AN28" s="7" t="s">
        <v>60</v>
      </c>
      <c r="AO28" s="51">
        <v>3</v>
      </c>
      <c r="AP28" s="52"/>
      <c r="AQ28" s="52"/>
      <c r="AR28" s="52">
        <v>3</v>
      </c>
      <c r="AS28" s="52">
        <v>1</v>
      </c>
      <c r="AT28" s="52"/>
      <c r="AU28" s="52"/>
      <c r="AV28" s="52">
        <v>1</v>
      </c>
      <c r="AW28" s="52"/>
      <c r="AX28" s="52"/>
      <c r="AY28" s="40"/>
      <c r="AZ28" s="39">
        <f t="shared" si="2"/>
        <v>66</v>
      </c>
      <c r="BA28" s="41">
        <f t="shared" si="4"/>
        <v>1.1154301166131485E-2</v>
      </c>
      <c r="BB28" s="47"/>
      <c r="BD28" s="4"/>
      <c r="BE28" s="4"/>
      <c r="BF28" s="4">
        <v>9</v>
      </c>
      <c r="BG28" s="4"/>
      <c r="BH28" s="4"/>
      <c r="BI28" s="4">
        <v>9</v>
      </c>
      <c r="BJ28" s="4"/>
      <c r="BK28" s="4"/>
      <c r="BM28" s="32">
        <f t="shared" si="10"/>
        <v>0</v>
      </c>
      <c r="BN28" s="32">
        <f t="shared" si="11"/>
        <v>0</v>
      </c>
      <c r="BO28" s="32">
        <f t="shared" si="7"/>
        <v>33</v>
      </c>
      <c r="BP28" s="32">
        <f t="shared" si="12"/>
        <v>0</v>
      </c>
      <c r="BQ28" s="32">
        <f t="shared" si="13"/>
        <v>0</v>
      </c>
      <c r="BR28" s="32">
        <f t="shared" si="14"/>
        <v>33</v>
      </c>
      <c r="BS28" s="32">
        <f t="shared" si="15"/>
        <v>0</v>
      </c>
      <c r="BT28" s="32">
        <f t="shared" si="16"/>
        <v>0</v>
      </c>
      <c r="BV28" s="33">
        <v>9</v>
      </c>
      <c r="BW28" s="33">
        <v>9</v>
      </c>
      <c r="BX28" s="33">
        <v>9</v>
      </c>
      <c r="BY28" s="33">
        <v>9</v>
      </c>
      <c r="BZ28" s="33">
        <v>9</v>
      </c>
      <c r="CA28" s="33">
        <v>9</v>
      </c>
    </row>
    <row r="29" spans="2:79" x14ac:dyDescent="0.2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5"/>
      <c r="O29" s="7"/>
      <c r="P29" s="7"/>
      <c r="Q29" s="7"/>
      <c r="R29" s="7"/>
      <c r="S29" s="7"/>
      <c r="T29" s="7"/>
      <c r="U29" s="7"/>
      <c r="V29" s="7"/>
      <c r="W29" s="7"/>
      <c r="X29" s="81"/>
      <c r="Y29" s="4"/>
      <c r="Z29" s="4"/>
      <c r="AA29" s="4"/>
      <c r="AB29" s="4"/>
      <c r="AC29" s="4"/>
      <c r="AD29" s="4"/>
      <c r="AE29" s="4"/>
      <c r="AF29" s="4"/>
      <c r="AG29" s="4"/>
      <c r="AI29" s="3">
        <v>6</v>
      </c>
      <c r="AJ29" t="s">
        <v>87</v>
      </c>
      <c r="AK29" s="27" t="s">
        <v>6</v>
      </c>
      <c r="AL29" s="50" t="s">
        <v>102</v>
      </c>
      <c r="AM29" s="26" t="s">
        <v>19</v>
      </c>
      <c r="AN29" s="7" t="s">
        <v>100</v>
      </c>
      <c r="AO29" s="51">
        <v>1</v>
      </c>
      <c r="AP29" s="52"/>
      <c r="AQ29" s="52">
        <v>9</v>
      </c>
      <c r="AR29" s="52">
        <v>1</v>
      </c>
      <c r="AS29" s="52">
        <v>3</v>
      </c>
      <c r="AT29" s="52"/>
      <c r="AU29" s="52"/>
      <c r="AV29" s="52">
        <v>3</v>
      </c>
      <c r="AW29" s="52"/>
      <c r="AX29" s="52"/>
      <c r="AY29" s="40"/>
      <c r="AZ29" s="39">
        <f t="shared" si="2"/>
        <v>135</v>
      </c>
      <c r="BA29" s="41">
        <f t="shared" si="4"/>
        <v>2.2815616021632585E-2</v>
      </c>
      <c r="BB29" s="47">
        <f t="shared" ref="BB29:BB48" si="17">AZ29/(SUM(BD29:BK29))</f>
        <v>15</v>
      </c>
      <c r="BD29" s="4">
        <v>9</v>
      </c>
      <c r="BE29" s="4"/>
      <c r="BF29" s="4"/>
      <c r="BG29" s="4"/>
      <c r="BH29" s="4"/>
      <c r="BI29" s="4"/>
      <c r="BJ29" s="4"/>
      <c r="BK29" s="4"/>
      <c r="BM29" s="32">
        <f t="shared" si="10"/>
        <v>135</v>
      </c>
      <c r="BN29" s="32">
        <f t="shared" si="11"/>
        <v>0</v>
      </c>
      <c r="BO29" s="32">
        <f t="shared" si="7"/>
        <v>0</v>
      </c>
      <c r="BP29" s="32">
        <f t="shared" si="12"/>
        <v>0</v>
      </c>
      <c r="BQ29" s="32">
        <f t="shared" si="13"/>
        <v>0</v>
      </c>
      <c r="BR29" s="32">
        <f t="shared" si="14"/>
        <v>0</v>
      </c>
      <c r="BS29" s="32">
        <f t="shared" si="15"/>
        <v>0</v>
      </c>
      <c r="BT29" s="32">
        <f t="shared" si="16"/>
        <v>0</v>
      </c>
      <c r="BV29" s="33">
        <v>9</v>
      </c>
      <c r="BW29" s="33">
        <v>9</v>
      </c>
      <c r="BX29" s="33">
        <v>9</v>
      </c>
      <c r="BY29" s="33">
        <v>9</v>
      </c>
      <c r="BZ29" s="33">
        <v>9</v>
      </c>
      <c r="CA29" s="33">
        <v>9</v>
      </c>
    </row>
    <row r="30" spans="2:79" x14ac:dyDescent="0.2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3"/>
      <c r="O30" s="15"/>
      <c r="P30" s="7"/>
      <c r="Q30" s="7"/>
      <c r="R30" s="7"/>
      <c r="S30" s="7"/>
      <c r="T30" s="7"/>
      <c r="U30" s="7"/>
      <c r="V30" s="7"/>
      <c r="W30" s="7"/>
      <c r="X30" s="81"/>
      <c r="Y30" s="4"/>
      <c r="Z30" s="4"/>
      <c r="AA30" s="4"/>
      <c r="AB30" s="4"/>
      <c r="AC30" s="4"/>
      <c r="AD30" s="4"/>
      <c r="AE30" s="4"/>
      <c r="AF30" s="4"/>
      <c r="AG30" s="4"/>
      <c r="AI30" s="61">
        <v>7</v>
      </c>
      <c r="AJ30" s="71" t="s">
        <v>98</v>
      </c>
      <c r="AK30" s="27" t="s">
        <v>7</v>
      </c>
      <c r="AL30" s="27" t="s">
        <v>97</v>
      </c>
      <c r="AM30" s="26" t="s">
        <v>20</v>
      </c>
      <c r="AN30" s="7" t="s">
        <v>62</v>
      </c>
      <c r="AO30" s="51">
        <v>9</v>
      </c>
      <c r="AP30" s="52"/>
      <c r="AQ30" s="52">
        <v>9</v>
      </c>
      <c r="AR30" s="52">
        <v>9</v>
      </c>
      <c r="AS30" s="52">
        <v>9</v>
      </c>
      <c r="AT30" s="52"/>
      <c r="AU30" s="52"/>
      <c r="AV30" s="52">
        <v>3</v>
      </c>
      <c r="AW30" s="52">
        <v>1</v>
      </c>
      <c r="AX30" s="52">
        <v>9</v>
      </c>
      <c r="AY30" s="40"/>
      <c r="AZ30" s="39">
        <f t="shared" si="2"/>
        <v>343</v>
      </c>
      <c r="BA30" s="41">
        <f t="shared" si="4"/>
        <v>5.7968565151259081E-2</v>
      </c>
      <c r="BB30" s="44">
        <f t="shared" si="17"/>
        <v>9.5277777777777786</v>
      </c>
      <c r="BD30" s="4">
        <v>3</v>
      </c>
      <c r="BE30" s="4">
        <v>3</v>
      </c>
      <c r="BF30" s="4">
        <v>9</v>
      </c>
      <c r="BG30" s="4"/>
      <c r="BH30" s="4"/>
      <c r="BI30" s="4">
        <v>3</v>
      </c>
      <c r="BJ30" s="4">
        <v>9</v>
      </c>
      <c r="BK30" s="4">
        <v>9</v>
      </c>
      <c r="BM30" s="32">
        <f t="shared" si="10"/>
        <v>28.583333333333336</v>
      </c>
      <c r="BN30" s="32">
        <f t="shared" si="11"/>
        <v>28.583333333333336</v>
      </c>
      <c r="BO30" s="32">
        <f t="shared" si="7"/>
        <v>85.75</v>
      </c>
      <c r="BP30" s="32">
        <f t="shared" si="12"/>
        <v>0</v>
      </c>
      <c r="BQ30" s="32">
        <f t="shared" si="13"/>
        <v>0</v>
      </c>
      <c r="BR30" s="32">
        <f t="shared" si="14"/>
        <v>28.583333333333336</v>
      </c>
      <c r="BS30" s="32">
        <f t="shared" si="15"/>
        <v>85.75</v>
      </c>
      <c r="BT30" s="32">
        <f t="shared" si="16"/>
        <v>85.75</v>
      </c>
      <c r="BV30" s="33">
        <v>9</v>
      </c>
      <c r="BW30" s="33">
        <v>9</v>
      </c>
      <c r="BX30" s="33">
        <v>9</v>
      </c>
      <c r="BY30" s="33">
        <v>9</v>
      </c>
      <c r="BZ30" s="33">
        <v>9</v>
      </c>
      <c r="CA30" s="33">
        <v>9</v>
      </c>
    </row>
    <row r="31" spans="2:79" x14ac:dyDescent="0.25">
      <c r="B31" s="12"/>
      <c r="C31" s="11" t="s">
        <v>38</v>
      </c>
      <c r="D31" s="12" t="s">
        <v>185</v>
      </c>
      <c r="E31" s="10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5"/>
      <c r="Q31" s="7"/>
      <c r="R31" s="7"/>
      <c r="S31" s="7"/>
      <c r="T31" s="7"/>
      <c r="U31" s="7"/>
      <c r="V31" s="7"/>
      <c r="W31" s="7"/>
      <c r="X31" s="81"/>
      <c r="Y31" s="4"/>
      <c r="Z31" s="4"/>
      <c r="AA31" s="4"/>
      <c r="AB31" s="4"/>
      <c r="AC31" s="4"/>
      <c r="AD31" s="4"/>
      <c r="AE31" s="4"/>
      <c r="AF31" s="4"/>
      <c r="AG31" s="4"/>
      <c r="AI31" s="62"/>
      <c r="AJ31" s="73"/>
      <c r="AK31" s="27" t="s">
        <v>30</v>
      </c>
      <c r="AL31" s="27" t="s">
        <v>43</v>
      </c>
      <c r="AM31" s="26" t="s">
        <v>32</v>
      </c>
      <c r="AN31" s="7" t="s">
        <v>63</v>
      </c>
      <c r="AO31" s="51">
        <v>9</v>
      </c>
      <c r="AP31" s="52"/>
      <c r="AQ31" s="52">
        <v>9</v>
      </c>
      <c r="AR31" s="52">
        <v>3</v>
      </c>
      <c r="AS31" s="52">
        <v>9</v>
      </c>
      <c r="AT31" s="52"/>
      <c r="AU31" s="52"/>
      <c r="AV31" s="52">
        <v>1</v>
      </c>
      <c r="AW31" s="52"/>
      <c r="AX31" s="52">
        <v>3</v>
      </c>
      <c r="AY31" s="40"/>
      <c r="AZ31" s="39">
        <f t="shared" si="2"/>
        <v>276</v>
      </c>
      <c r="BA31" s="41">
        <f t="shared" si="4"/>
        <v>4.6645259422004391E-2</v>
      </c>
      <c r="BB31" s="44">
        <f t="shared" si="17"/>
        <v>8.3636363636363633</v>
      </c>
      <c r="BD31" s="4">
        <v>9</v>
      </c>
      <c r="BE31" s="4">
        <v>9</v>
      </c>
      <c r="BF31" s="4">
        <v>9</v>
      </c>
      <c r="BG31" s="4"/>
      <c r="BH31" s="4"/>
      <c r="BI31" s="4"/>
      <c r="BJ31" s="4">
        <v>3</v>
      </c>
      <c r="BK31" s="4">
        <v>3</v>
      </c>
      <c r="BM31" s="32">
        <f t="shared" si="10"/>
        <v>75.272727272727266</v>
      </c>
      <c r="BN31" s="32">
        <f t="shared" si="11"/>
        <v>75.272727272727266</v>
      </c>
      <c r="BO31" s="32">
        <f t="shared" si="7"/>
        <v>75.272727272727266</v>
      </c>
      <c r="BP31" s="32">
        <f t="shared" si="12"/>
        <v>0</v>
      </c>
      <c r="BQ31" s="32">
        <f t="shared" si="13"/>
        <v>0</v>
      </c>
      <c r="BR31" s="32">
        <f t="shared" si="14"/>
        <v>0</v>
      </c>
      <c r="BS31" s="32">
        <f t="shared" si="15"/>
        <v>25.09090909090909</v>
      </c>
      <c r="BT31" s="32">
        <f t="shared" si="16"/>
        <v>25.09090909090909</v>
      </c>
      <c r="BV31" s="33">
        <v>9</v>
      </c>
      <c r="BW31" s="33">
        <v>9</v>
      </c>
      <c r="BX31" s="33">
        <v>9</v>
      </c>
      <c r="BY31" s="33">
        <v>9</v>
      </c>
      <c r="BZ31" s="33">
        <v>9</v>
      </c>
      <c r="CA31" s="33">
        <v>9</v>
      </c>
    </row>
    <row r="32" spans="2:79" x14ac:dyDescent="0.25">
      <c r="B32" s="12"/>
      <c r="C32" s="30"/>
      <c r="D32" s="12"/>
      <c r="E32" s="10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31"/>
      <c r="R32" s="7"/>
      <c r="S32" s="7"/>
      <c r="T32" s="7"/>
      <c r="U32" s="7"/>
      <c r="V32" s="7"/>
      <c r="W32" s="7"/>
      <c r="X32" s="81"/>
      <c r="Y32" s="4"/>
      <c r="Z32" s="4"/>
      <c r="AA32" s="4"/>
      <c r="AB32" s="4"/>
      <c r="AC32" s="4"/>
      <c r="AD32" s="4"/>
      <c r="AE32" s="4"/>
      <c r="AF32" s="4"/>
      <c r="AG32" s="4"/>
      <c r="AI32" s="62"/>
      <c r="AJ32" s="73"/>
      <c r="AK32" s="27" t="s">
        <v>31</v>
      </c>
      <c r="AL32" s="27" t="s">
        <v>179</v>
      </c>
      <c r="AM32" s="26" t="s">
        <v>33</v>
      </c>
      <c r="AN32" s="7" t="s">
        <v>130</v>
      </c>
      <c r="AO32" s="51">
        <v>9</v>
      </c>
      <c r="AP32" s="52"/>
      <c r="AQ32" s="52">
        <v>9</v>
      </c>
      <c r="AR32" s="52">
        <v>9</v>
      </c>
      <c r="AS32" s="52">
        <v>9</v>
      </c>
      <c r="AT32" s="52"/>
      <c r="AU32" s="52"/>
      <c r="AV32" s="52">
        <v>1</v>
      </c>
      <c r="AW32" s="52">
        <v>3</v>
      </c>
      <c r="AX32" s="52">
        <v>3</v>
      </c>
      <c r="AY32" s="40"/>
      <c r="AZ32" s="39">
        <f t="shared" si="2"/>
        <v>333</v>
      </c>
      <c r="BA32" s="41">
        <f t="shared" si="4"/>
        <v>5.6278519520027041E-2</v>
      </c>
      <c r="BB32" s="44">
        <f t="shared" si="17"/>
        <v>7.4</v>
      </c>
      <c r="BD32" s="4">
        <v>9</v>
      </c>
      <c r="BE32" s="4">
        <v>9</v>
      </c>
      <c r="BF32" s="4">
        <v>9</v>
      </c>
      <c r="BG32" s="4"/>
      <c r="BH32" s="4"/>
      <c r="BI32" s="4"/>
      <c r="BJ32" s="4">
        <v>9</v>
      </c>
      <c r="BK32" s="4">
        <v>9</v>
      </c>
      <c r="BM32" s="32">
        <f t="shared" si="10"/>
        <v>66.600000000000009</v>
      </c>
      <c r="BN32" s="32">
        <f t="shared" si="11"/>
        <v>66.600000000000009</v>
      </c>
      <c r="BO32" s="32">
        <f t="shared" si="7"/>
        <v>66.600000000000009</v>
      </c>
      <c r="BP32" s="32">
        <f t="shared" si="12"/>
        <v>0</v>
      </c>
      <c r="BQ32" s="32">
        <f t="shared" si="13"/>
        <v>0</v>
      </c>
      <c r="BR32" s="32">
        <f t="shared" si="14"/>
        <v>0</v>
      </c>
      <c r="BS32" s="32">
        <f t="shared" si="15"/>
        <v>66.600000000000009</v>
      </c>
      <c r="BT32" s="32">
        <f t="shared" si="16"/>
        <v>66.600000000000009</v>
      </c>
      <c r="BV32" s="33">
        <v>9</v>
      </c>
      <c r="BW32" s="33">
        <v>9</v>
      </c>
      <c r="BX32" s="33">
        <v>9</v>
      </c>
      <c r="BY32" s="33">
        <v>9</v>
      </c>
      <c r="BZ32" s="33">
        <v>9</v>
      </c>
      <c r="CA32" s="33">
        <v>9</v>
      </c>
    </row>
    <row r="33" spans="2:79" x14ac:dyDescent="0.25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3"/>
      <c r="R33" s="15"/>
      <c r="S33" s="7"/>
      <c r="T33" s="7"/>
      <c r="U33" s="7"/>
      <c r="V33" s="7"/>
      <c r="W33" s="7"/>
      <c r="X33" s="81"/>
      <c r="Y33" s="4"/>
      <c r="Z33" s="4"/>
      <c r="AA33" s="4"/>
      <c r="AB33" s="4"/>
      <c r="AC33" s="4"/>
      <c r="AD33" s="4"/>
      <c r="AE33" s="4"/>
      <c r="AF33" s="4"/>
      <c r="AG33" s="4"/>
      <c r="AI33" s="75"/>
      <c r="AJ33" s="74"/>
      <c r="AK33" s="27" t="s">
        <v>142</v>
      </c>
      <c r="AL33" s="27" t="s">
        <v>41</v>
      </c>
      <c r="AM33" s="26" t="s">
        <v>143</v>
      </c>
      <c r="AN33" s="7" t="s">
        <v>57</v>
      </c>
      <c r="AO33" s="51">
        <v>9</v>
      </c>
      <c r="AP33" s="52"/>
      <c r="AQ33" s="52">
        <v>9</v>
      </c>
      <c r="AR33" s="52">
        <v>9</v>
      </c>
      <c r="AS33" s="52">
        <v>9</v>
      </c>
      <c r="AT33" s="52"/>
      <c r="AU33" s="52"/>
      <c r="AV33" s="52">
        <v>1</v>
      </c>
      <c r="AW33" s="52"/>
      <c r="AX33" s="52"/>
      <c r="AY33" s="40"/>
      <c r="AZ33" s="39">
        <f t="shared" si="2"/>
        <v>327</v>
      </c>
      <c r="BA33" s="41">
        <f t="shared" si="4"/>
        <v>5.5264492141287813E-2</v>
      </c>
      <c r="BB33" s="44">
        <f t="shared" si="17"/>
        <v>36.333333333333336</v>
      </c>
      <c r="BD33" s="4"/>
      <c r="BE33" s="4"/>
      <c r="BF33" s="4"/>
      <c r="BG33" s="4"/>
      <c r="BH33" s="4"/>
      <c r="BI33" s="4"/>
      <c r="BJ33" s="4"/>
      <c r="BK33" s="4">
        <v>9</v>
      </c>
      <c r="BM33" s="32">
        <f t="shared" si="10"/>
        <v>0</v>
      </c>
      <c r="BN33" s="32">
        <f t="shared" si="11"/>
        <v>0</v>
      </c>
      <c r="BO33" s="32">
        <f t="shared" si="7"/>
        <v>0</v>
      </c>
      <c r="BP33" s="32">
        <f t="shared" si="12"/>
        <v>0</v>
      </c>
      <c r="BQ33" s="32">
        <f t="shared" si="13"/>
        <v>0</v>
      </c>
      <c r="BR33" s="32">
        <f t="shared" si="14"/>
        <v>0</v>
      </c>
      <c r="BS33" s="32">
        <f t="shared" si="15"/>
        <v>0</v>
      </c>
      <c r="BT33" s="32">
        <f t="shared" si="16"/>
        <v>327</v>
      </c>
      <c r="BV33" s="33">
        <v>9</v>
      </c>
      <c r="BW33" s="33">
        <v>9</v>
      </c>
      <c r="BX33" s="33">
        <v>9</v>
      </c>
      <c r="BY33" s="33">
        <v>9</v>
      </c>
      <c r="BZ33" s="33">
        <v>9</v>
      </c>
      <c r="CA33" s="33">
        <v>9</v>
      </c>
    </row>
    <row r="34" spans="2:79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5"/>
      <c r="T34" s="7"/>
      <c r="U34" s="7"/>
      <c r="V34" s="7"/>
      <c r="W34" s="7"/>
      <c r="X34" s="81"/>
      <c r="Y34" s="4"/>
      <c r="Z34" s="4"/>
      <c r="AA34" s="4"/>
      <c r="AB34" s="4"/>
      <c r="AC34" s="4"/>
      <c r="AD34" s="4"/>
      <c r="AE34" s="4"/>
      <c r="AF34" s="4"/>
      <c r="AG34" s="4"/>
      <c r="AI34" s="61">
        <v>8</v>
      </c>
      <c r="AJ34" s="71" t="s">
        <v>99</v>
      </c>
      <c r="AK34" s="27" t="s">
        <v>8</v>
      </c>
      <c r="AL34" s="27" t="s">
        <v>104</v>
      </c>
      <c r="AM34" s="27" t="s">
        <v>21</v>
      </c>
      <c r="AN34" s="7" t="s">
        <v>61</v>
      </c>
      <c r="AO34" s="51">
        <v>3</v>
      </c>
      <c r="AP34" s="52"/>
      <c r="AQ34" s="52">
        <v>9</v>
      </c>
      <c r="AR34" s="52">
        <v>3</v>
      </c>
      <c r="AS34" s="52">
        <v>9</v>
      </c>
      <c r="AT34" s="52"/>
      <c r="AU34" s="52"/>
      <c r="AV34" s="52">
        <v>1</v>
      </c>
      <c r="AW34" s="52">
        <v>3</v>
      </c>
      <c r="AX34" s="52"/>
      <c r="AY34" s="40"/>
      <c r="AZ34" s="39">
        <f t="shared" si="2"/>
        <v>222</v>
      </c>
      <c r="BA34" s="41">
        <f t="shared" si="4"/>
        <v>3.7519013013351359E-2</v>
      </c>
      <c r="BB34" s="44">
        <f t="shared" si="17"/>
        <v>4.625</v>
      </c>
      <c r="BD34" s="4">
        <v>9</v>
      </c>
      <c r="BE34" s="4">
        <v>9</v>
      </c>
      <c r="BF34" s="4">
        <v>9</v>
      </c>
      <c r="BG34" s="4"/>
      <c r="BH34" s="4"/>
      <c r="BI34" s="4">
        <v>3</v>
      </c>
      <c r="BJ34" s="4">
        <v>9</v>
      </c>
      <c r="BK34" s="4">
        <v>9</v>
      </c>
      <c r="BM34" s="32">
        <f t="shared" si="10"/>
        <v>41.625</v>
      </c>
      <c r="BN34" s="32">
        <f t="shared" si="11"/>
        <v>41.625</v>
      </c>
      <c r="BO34" s="32">
        <f t="shared" si="7"/>
        <v>41.625</v>
      </c>
      <c r="BP34" s="32">
        <f t="shared" si="12"/>
        <v>0</v>
      </c>
      <c r="BQ34" s="32">
        <f t="shared" si="13"/>
        <v>0</v>
      </c>
      <c r="BR34" s="32">
        <f t="shared" si="14"/>
        <v>13.875</v>
      </c>
      <c r="BS34" s="32">
        <f t="shared" si="15"/>
        <v>41.625</v>
      </c>
      <c r="BT34" s="32">
        <f t="shared" si="16"/>
        <v>41.625</v>
      </c>
      <c r="BV34" s="33">
        <v>9</v>
      </c>
      <c r="BW34" s="33">
        <v>9</v>
      </c>
      <c r="BX34" s="33">
        <v>9</v>
      </c>
      <c r="BY34" s="33">
        <v>9</v>
      </c>
      <c r="BZ34" s="33">
        <v>9</v>
      </c>
      <c r="CA34" s="33">
        <v>9</v>
      </c>
    </row>
    <row r="35" spans="2:79" x14ac:dyDescent="0.25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3"/>
      <c r="T35" s="15"/>
      <c r="U35" s="7"/>
      <c r="V35" s="7"/>
      <c r="W35" s="7"/>
      <c r="X35" s="81"/>
      <c r="Y35" s="4"/>
      <c r="Z35" s="4"/>
      <c r="AA35" s="4"/>
      <c r="AB35" s="4"/>
      <c r="AC35" s="4"/>
      <c r="AD35" s="4"/>
      <c r="AE35" s="4"/>
      <c r="AF35" s="4"/>
      <c r="AG35" s="4"/>
      <c r="AI35" s="62"/>
      <c r="AJ35" s="73"/>
      <c r="AK35" s="27" t="s">
        <v>144</v>
      </c>
      <c r="AL35" s="27" t="s">
        <v>105</v>
      </c>
      <c r="AM35" s="27" t="s">
        <v>146</v>
      </c>
      <c r="AN35" s="7" t="s">
        <v>64</v>
      </c>
      <c r="AO35" s="51">
        <v>1</v>
      </c>
      <c r="AP35" s="52"/>
      <c r="AQ35" s="52">
        <v>1</v>
      </c>
      <c r="AR35" s="52">
        <v>1</v>
      </c>
      <c r="AS35" s="52">
        <v>3</v>
      </c>
      <c r="AT35" s="52"/>
      <c r="AU35" s="52"/>
      <c r="AV35" s="52">
        <v>3</v>
      </c>
      <c r="AW35" s="52">
        <v>3</v>
      </c>
      <c r="AX35" s="52"/>
      <c r="AY35" s="40"/>
      <c r="AZ35" s="39">
        <f t="shared" si="2"/>
        <v>66</v>
      </c>
      <c r="BA35" s="41">
        <f t="shared" si="4"/>
        <v>1.1154301166131485E-2</v>
      </c>
      <c r="BB35" s="44">
        <f t="shared" si="17"/>
        <v>2.5384615384615383</v>
      </c>
      <c r="BD35" s="4">
        <v>9</v>
      </c>
      <c r="BE35" s="4">
        <v>9</v>
      </c>
      <c r="BF35" s="4">
        <v>1</v>
      </c>
      <c r="BG35" s="4"/>
      <c r="BH35" s="4"/>
      <c r="BI35" s="4">
        <v>1</v>
      </c>
      <c r="BJ35" s="4">
        <v>3</v>
      </c>
      <c r="BK35" s="4">
        <v>3</v>
      </c>
      <c r="BM35" s="32">
        <f t="shared" si="10"/>
        <v>22.846153846153847</v>
      </c>
      <c r="BN35" s="32">
        <f t="shared" si="11"/>
        <v>22.846153846153847</v>
      </c>
      <c r="BO35" s="32">
        <f t="shared" si="7"/>
        <v>2.5384615384615383</v>
      </c>
      <c r="BP35" s="32">
        <f t="shared" si="12"/>
        <v>0</v>
      </c>
      <c r="BQ35" s="32">
        <f t="shared" si="13"/>
        <v>0</v>
      </c>
      <c r="BR35" s="32">
        <f t="shared" si="14"/>
        <v>2.5384615384615383</v>
      </c>
      <c r="BS35" s="32">
        <f t="shared" si="15"/>
        <v>7.615384615384615</v>
      </c>
      <c r="BT35" s="32">
        <f t="shared" si="16"/>
        <v>7.615384615384615</v>
      </c>
      <c r="BV35" s="33">
        <v>9</v>
      </c>
      <c r="BW35" s="33">
        <v>9</v>
      </c>
      <c r="BX35" s="33">
        <v>9</v>
      </c>
      <c r="BY35" s="33">
        <v>9</v>
      </c>
      <c r="BZ35" s="33">
        <v>9</v>
      </c>
      <c r="CA35" s="33">
        <v>9</v>
      </c>
    </row>
    <row r="36" spans="2:79" x14ac:dyDescent="0.25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5"/>
      <c r="V36" s="7"/>
      <c r="W36" s="7"/>
      <c r="X36" s="81"/>
      <c r="Y36" s="4"/>
      <c r="Z36" s="4"/>
      <c r="AA36" s="4"/>
      <c r="AB36" s="4"/>
      <c r="AC36" s="4"/>
      <c r="AD36" s="4"/>
      <c r="AE36" s="4"/>
      <c r="AF36" s="4"/>
      <c r="AG36" s="4"/>
      <c r="AI36" s="63"/>
      <c r="AJ36" s="72"/>
      <c r="AK36" s="27" t="s">
        <v>145</v>
      </c>
      <c r="AL36" s="27" t="s">
        <v>49</v>
      </c>
      <c r="AM36" s="27" t="s">
        <v>147</v>
      </c>
      <c r="AN36" s="7" t="s">
        <v>103</v>
      </c>
      <c r="AO36" s="51">
        <v>3</v>
      </c>
      <c r="AP36" s="52"/>
      <c r="AQ36" s="52">
        <v>3</v>
      </c>
      <c r="AR36" s="52">
        <v>3</v>
      </c>
      <c r="AS36" s="52">
        <v>9</v>
      </c>
      <c r="AT36" s="52"/>
      <c r="AU36" s="52"/>
      <c r="AV36" s="52">
        <v>1</v>
      </c>
      <c r="AW36" s="52">
        <v>3</v>
      </c>
      <c r="AX36" s="52"/>
      <c r="AY36" s="40"/>
      <c r="AZ36" s="39">
        <f t="shared" si="2"/>
        <v>168</v>
      </c>
      <c r="BA36" s="41">
        <f t="shared" si="4"/>
        <v>2.8392766604698326E-2</v>
      </c>
      <c r="BB36" s="44">
        <f t="shared" si="17"/>
        <v>9.3333333333333339</v>
      </c>
      <c r="BD36" s="4">
        <v>9</v>
      </c>
      <c r="BE36" s="4">
        <v>9</v>
      </c>
      <c r="BF36" s="4"/>
      <c r="BG36" s="4"/>
      <c r="BH36" s="4"/>
      <c r="BI36" s="4"/>
      <c r="BJ36" s="4"/>
      <c r="BK36" s="4"/>
      <c r="BM36" s="32">
        <f t="shared" si="10"/>
        <v>84</v>
      </c>
      <c r="BN36" s="32">
        <f t="shared" si="11"/>
        <v>84</v>
      </c>
      <c r="BO36" s="32">
        <f t="shared" si="7"/>
        <v>0</v>
      </c>
      <c r="BP36" s="32">
        <f t="shared" si="12"/>
        <v>0</v>
      </c>
      <c r="BQ36" s="32">
        <f t="shared" si="13"/>
        <v>0</v>
      </c>
      <c r="BR36" s="32">
        <f t="shared" si="14"/>
        <v>0</v>
      </c>
      <c r="BS36" s="32">
        <f t="shared" si="15"/>
        <v>0</v>
      </c>
      <c r="BT36" s="32">
        <f t="shared" si="16"/>
        <v>0</v>
      </c>
      <c r="BV36" s="33">
        <v>9</v>
      </c>
      <c r="BW36" s="33">
        <v>9</v>
      </c>
      <c r="BX36" s="33">
        <v>9</v>
      </c>
      <c r="BY36" s="33">
        <v>9</v>
      </c>
      <c r="BZ36" s="33">
        <v>9</v>
      </c>
      <c r="CA36" s="33">
        <v>9</v>
      </c>
    </row>
    <row r="37" spans="2:79" x14ac:dyDescent="0.2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3"/>
      <c r="V37" s="15"/>
      <c r="W37" s="7"/>
      <c r="X37" s="81"/>
      <c r="Y37" s="4"/>
      <c r="Z37" s="4"/>
      <c r="AA37" s="4"/>
      <c r="AB37" s="4"/>
      <c r="AC37" s="4"/>
      <c r="AD37" s="4"/>
      <c r="AE37" s="4"/>
      <c r="AF37" s="4"/>
      <c r="AG37" s="4"/>
      <c r="AI37" s="61">
        <v>9</v>
      </c>
      <c r="AJ37" s="71" t="s">
        <v>109</v>
      </c>
      <c r="AK37" s="27" t="s">
        <v>9</v>
      </c>
      <c r="AL37" s="50" t="s">
        <v>149</v>
      </c>
      <c r="AM37" s="27" t="s">
        <v>22</v>
      </c>
      <c r="AN37" s="7" t="s">
        <v>130</v>
      </c>
      <c r="AO37" s="51">
        <v>3</v>
      </c>
      <c r="AP37" s="52"/>
      <c r="AQ37" s="52">
        <v>1</v>
      </c>
      <c r="AR37" s="52">
        <v>3</v>
      </c>
      <c r="AS37" s="52"/>
      <c r="AT37" s="52">
        <v>3</v>
      </c>
      <c r="AU37" s="52">
        <v>3</v>
      </c>
      <c r="AV37" s="52">
        <v>1</v>
      </c>
      <c r="AW37" s="52">
        <v>9</v>
      </c>
      <c r="AX37" s="52">
        <v>3</v>
      </c>
      <c r="AY37" s="40"/>
      <c r="AZ37" s="39">
        <f t="shared" si="2"/>
        <v>90</v>
      </c>
      <c r="BA37" s="41">
        <f t="shared" si="4"/>
        <v>1.5210410681088389E-2</v>
      </c>
      <c r="BB37" s="44">
        <f t="shared" si="17"/>
        <v>3.3333333333333335</v>
      </c>
      <c r="BD37" s="4"/>
      <c r="BE37" s="4"/>
      <c r="BF37" s="4"/>
      <c r="BG37" s="4"/>
      <c r="BH37" s="4"/>
      <c r="BI37" s="4">
        <v>9</v>
      </c>
      <c r="BJ37" s="4">
        <v>9</v>
      </c>
      <c r="BK37" s="4">
        <v>9</v>
      </c>
      <c r="BM37" s="32">
        <f t="shared" si="10"/>
        <v>0</v>
      </c>
      <c r="BN37" s="32">
        <f t="shared" si="11"/>
        <v>0</v>
      </c>
      <c r="BO37" s="32">
        <f t="shared" si="7"/>
        <v>0</v>
      </c>
      <c r="BP37" s="32">
        <f t="shared" si="12"/>
        <v>0</v>
      </c>
      <c r="BQ37" s="32">
        <f t="shared" si="13"/>
        <v>0</v>
      </c>
      <c r="BR37" s="32">
        <f t="shared" si="14"/>
        <v>30</v>
      </c>
      <c r="BS37" s="32">
        <f t="shared" si="15"/>
        <v>30</v>
      </c>
      <c r="BT37" s="32">
        <f t="shared" si="16"/>
        <v>30</v>
      </c>
      <c r="BV37" s="33">
        <v>9</v>
      </c>
      <c r="BW37" s="33">
        <v>9</v>
      </c>
      <c r="BX37" s="33">
        <v>9</v>
      </c>
      <c r="BY37" s="33">
        <v>9</v>
      </c>
      <c r="BZ37" s="33">
        <v>9</v>
      </c>
      <c r="CA37" s="33">
        <v>9</v>
      </c>
    </row>
    <row r="38" spans="2:79" x14ac:dyDescent="0.2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5"/>
      <c r="X38" s="10"/>
      <c r="Y38" s="4"/>
      <c r="Z38" s="4"/>
      <c r="AA38" s="4"/>
      <c r="AB38" s="4"/>
      <c r="AC38" s="4"/>
      <c r="AD38" s="4"/>
      <c r="AE38" s="4"/>
      <c r="AF38" s="4"/>
      <c r="AG38" s="4"/>
      <c r="AI38" s="63"/>
      <c r="AJ38" s="72"/>
      <c r="AK38" s="27" t="s">
        <v>29</v>
      </c>
      <c r="AL38" s="27" t="s">
        <v>148</v>
      </c>
      <c r="AM38" s="27" t="s">
        <v>150</v>
      </c>
      <c r="AN38" s="7" t="s">
        <v>154</v>
      </c>
      <c r="AO38" s="51">
        <v>3</v>
      </c>
      <c r="AP38" s="52"/>
      <c r="AQ38" s="52">
        <v>1</v>
      </c>
      <c r="AR38" s="52">
        <v>9</v>
      </c>
      <c r="AS38" s="52"/>
      <c r="AT38" s="52">
        <v>9</v>
      </c>
      <c r="AU38" s="52">
        <v>9</v>
      </c>
      <c r="AV38" s="52">
        <v>3</v>
      </c>
      <c r="AW38" s="52">
        <v>9</v>
      </c>
      <c r="AX38" s="52">
        <v>1</v>
      </c>
      <c r="AY38" s="40"/>
      <c r="AZ38" s="39">
        <f t="shared" si="2"/>
        <v>172</v>
      </c>
      <c r="BA38" s="41">
        <f t="shared" si="4"/>
        <v>2.9068784857191145E-2</v>
      </c>
      <c r="BB38" s="44">
        <f t="shared" si="17"/>
        <v>8.1904761904761898</v>
      </c>
      <c r="BD38" s="4"/>
      <c r="BE38" s="4"/>
      <c r="BF38" s="4"/>
      <c r="BG38" s="4"/>
      <c r="BH38" s="4"/>
      <c r="BI38" s="4">
        <v>3</v>
      </c>
      <c r="BJ38" s="4">
        <v>9</v>
      </c>
      <c r="BK38" s="4">
        <v>9</v>
      </c>
      <c r="BM38" s="32">
        <f t="shared" si="10"/>
        <v>0</v>
      </c>
      <c r="BN38" s="32">
        <f t="shared" si="11"/>
        <v>0</v>
      </c>
      <c r="BO38" s="32">
        <f t="shared" si="7"/>
        <v>0</v>
      </c>
      <c r="BP38" s="32">
        <f t="shared" si="12"/>
        <v>0</v>
      </c>
      <c r="BQ38" s="32">
        <f t="shared" si="13"/>
        <v>0</v>
      </c>
      <c r="BR38" s="32">
        <f t="shared" si="14"/>
        <v>24.571428571428569</v>
      </c>
      <c r="BS38" s="32">
        <f t="shared" si="15"/>
        <v>73.714285714285708</v>
      </c>
      <c r="BT38" s="32">
        <f t="shared" si="16"/>
        <v>73.714285714285708</v>
      </c>
      <c r="BV38" s="33">
        <v>9</v>
      </c>
      <c r="BW38" s="33">
        <v>9</v>
      </c>
      <c r="BX38" s="33">
        <v>9</v>
      </c>
      <c r="BY38" s="33">
        <v>9</v>
      </c>
      <c r="BZ38" s="33">
        <v>9</v>
      </c>
      <c r="CA38" s="33">
        <v>9</v>
      </c>
    </row>
    <row r="39" spans="2:79" x14ac:dyDescent="0.2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83"/>
      <c r="Y39" s="4"/>
      <c r="Z39" s="4"/>
      <c r="AA39" s="4"/>
      <c r="AB39" s="4"/>
      <c r="AC39" s="4"/>
      <c r="AD39" s="4"/>
      <c r="AE39" s="4"/>
      <c r="AF39" s="4"/>
      <c r="AG39" s="4"/>
      <c r="AI39" s="61">
        <v>10</v>
      </c>
      <c r="AJ39" s="71" t="s">
        <v>44</v>
      </c>
      <c r="AK39" s="27" t="s">
        <v>10</v>
      </c>
      <c r="AL39" s="27" t="s">
        <v>45</v>
      </c>
      <c r="AM39" s="26" t="s">
        <v>23</v>
      </c>
      <c r="AN39" s="7" t="s">
        <v>56</v>
      </c>
      <c r="AO39" s="51">
        <v>9</v>
      </c>
      <c r="AP39" s="52"/>
      <c r="AQ39" s="52">
        <v>3</v>
      </c>
      <c r="AR39" s="52">
        <v>3</v>
      </c>
      <c r="AS39" s="52"/>
      <c r="AT39" s="52"/>
      <c r="AU39" s="52"/>
      <c r="AV39" s="52">
        <v>9</v>
      </c>
      <c r="AW39" s="52"/>
      <c r="AX39" s="52"/>
      <c r="AY39" s="40"/>
      <c r="AZ39" s="39">
        <f t="shared" si="2"/>
        <v>162</v>
      </c>
      <c r="BA39" s="41">
        <f t="shared" si="4"/>
        <v>2.7378739225959101E-2</v>
      </c>
      <c r="BB39" s="44">
        <f t="shared" si="17"/>
        <v>10.8</v>
      </c>
      <c r="BD39" s="4">
        <v>3</v>
      </c>
      <c r="BE39" s="4">
        <v>3</v>
      </c>
      <c r="BF39" s="4">
        <v>3</v>
      </c>
      <c r="BG39" s="4"/>
      <c r="BH39" s="4"/>
      <c r="BI39" s="4"/>
      <c r="BJ39" s="4">
        <v>3</v>
      </c>
      <c r="BK39" s="4">
        <v>3</v>
      </c>
      <c r="BM39" s="32">
        <f t="shared" si="10"/>
        <v>32.400000000000006</v>
      </c>
      <c r="BN39" s="32">
        <f t="shared" si="11"/>
        <v>32.400000000000006</v>
      </c>
      <c r="BO39" s="32">
        <f t="shared" si="7"/>
        <v>32.400000000000006</v>
      </c>
      <c r="BP39" s="32">
        <f t="shared" si="12"/>
        <v>0</v>
      </c>
      <c r="BQ39" s="32">
        <f t="shared" si="13"/>
        <v>0</v>
      </c>
      <c r="BR39" s="32">
        <f t="shared" si="14"/>
        <v>0</v>
      </c>
      <c r="BS39" s="32">
        <f t="shared" si="15"/>
        <v>32.400000000000006</v>
      </c>
      <c r="BT39" s="32">
        <f t="shared" si="16"/>
        <v>32.400000000000006</v>
      </c>
      <c r="BV39" s="33">
        <v>9</v>
      </c>
      <c r="BW39" s="33">
        <v>9</v>
      </c>
      <c r="BX39" s="33">
        <v>9</v>
      </c>
      <c r="BY39" s="33">
        <v>9</v>
      </c>
      <c r="BZ39" s="33">
        <v>9</v>
      </c>
      <c r="CA39" s="33">
        <v>9</v>
      </c>
    </row>
    <row r="40" spans="2:79" x14ac:dyDescent="0.2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84"/>
      <c r="Z40" s="85"/>
      <c r="AA40" s="85"/>
      <c r="AB40" s="85"/>
      <c r="AC40" s="85"/>
      <c r="AD40" s="85"/>
      <c r="AE40" s="87"/>
      <c r="AF40" s="4"/>
      <c r="AG40" s="4"/>
      <c r="AI40" s="63"/>
      <c r="AJ40" s="72"/>
      <c r="AK40" s="27" t="s">
        <v>151</v>
      </c>
      <c r="AL40" s="27" t="s">
        <v>50</v>
      </c>
      <c r="AM40" s="26" t="s">
        <v>152</v>
      </c>
      <c r="AN40" s="7" t="s">
        <v>56</v>
      </c>
      <c r="AO40" s="51">
        <v>3</v>
      </c>
      <c r="AP40" s="52"/>
      <c r="AQ40" s="52">
        <v>9</v>
      </c>
      <c r="AR40" s="52">
        <v>9</v>
      </c>
      <c r="AS40" s="52"/>
      <c r="AT40" s="52"/>
      <c r="AU40" s="52"/>
      <c r="AV40" s="52">
        <v>9</v>
      </c>
      <c r="AW40" s="52"/>
      <c r="AX40" s="52"/>
      <c r="AY40" s="40"/>
      <c r="AZ40" s="39">
        <f t="shared" si="2"/>
        <v>216</v>
      </c>
      <c r="BA40" s="41">
        <f t="shared" si="4"/>
        <v>3.6504985634612137E-2</v>
      </c>
      <c r="BB40" s="44">
        <f t="shared" si="17"/>
        <v>6.3529411764705879</v>
      </c>
      <c r="BD40" s="4">
        <v>9</v>
      </c>
      <c r="BE40" s="4">
        <v>3</v>
      </c>
      <c r="BF40" s="4">
        <v>3</v>
      </c>
      <c r="BG40" s="4">
        <v>1</v>
      </c>
      <c r="BH40" s="4">
        <v>3</v>
      </c>
      <c r="BI40" s="4">
        <v>3</v>
      </c>
      <c r="BJ40" s="4">
        <v>3</v>
      </c>
      <c r="BK40" s="4">
        <v>9</v>
      </c>
      <c r="BM40" s="32">
        <f t="shared" si="10"/>
        <v>57.17647058823529</v>
      </c>
      <c r="BN40" s="32">
        <f t="shared" si="11"/>
        <v>19.058823529411764</v>
      </c>
      <c r="BO40" s="32">
        <f t="shared" si="7"/>
        <v>19.058823529411764</v>
      </c>
      <c r="BP40" s="32">
        <f t="shared" si="12"/>
        <v>6.3529411764705879</v>
      </c>
      <c r="BQ40" s="32">
        <f t="shared" si="13"/>
        <v>19.058823529411764</v>
      </c>
      <c r="BR40" s="32">
        <f t="shared" si="14"/>
        <v>19.058823529411764</v>
      </c>
      <c r="BS40" s="32">
        <f t="shared" si="15"/>
        <v>19.058823529411764</v>
      </c>
      <c r="BT40" s="32">
        <f t="shared" si="16"/>
        <v>57.17647058823529</v>
      </c>
      <c r="BV40" s="33">
        <v>9</v>
      </c>
      <c r="BW40" s="33">
        <v>9</v>
      </c>
      <c r="BX40" s="33">
        <v>9</v>
      </c>
      <c r="BY40" s="33">
        <v>9</v>
      </c>
      <c r="BZ40" s="33">
        <v>9</v>
      </c>
      <c r="CA40" s="33">
        <v>9</v>
      </c>
    </row>
    <row r="41" spans="2:79" x14ac:dyDescent="0.25">
      <c r="Y41" s="12"/>
      <c r="Z41" s="15"/>
      <c r="AA41" s="7"/>
      <c r="AB41" s="7"/>
      <c r="AC41" s="7"/>
      <c r="AD41" s="7"/>
      <c r="AE41" s="81"/>
      <c r="AF41" s="4"/>
      <c r="AG41" s="4"/>
      <c r="AI41" s="61">
        <v>11</v>
      </c>
      <c r="AJ41" s="71" t="s">
        <v>12</v>
      </c>
      <c r="AK41" s="27" t="s">
        <v>11</v>
      </c>
      <c r="AL41" s="27" t="s">
        <v>166</v>
      </c>
      <c r="AM41" s="27" t="s">
        <v>24</v>
      </c>
      <c r="AN41" s="7" t="s">
        <v>155</v>
      </c>
      <c r="AO41" s="53">
        <v>9</v>
      </c>
      <c r="AP41" s="54"/>
      <c r="AQ41" s="54">
        <v>9</v>
      </c>
      <c r="AR41" s="54">
        <v>3</v>
      </c>
      <c r="AS41" s="54">
        <v>3</v>
      </c>
      <c r="AT41" s="54"/>
      <c r="AU41" s="54"/>
      <c r="AV41" s="54">
        <v>1</v>
      </c>
      <c r="AW41" s="54"/>
      <c r="AX41" s="54"/>
      <c r="AY41" s="40"/>
      <c r="AZ41" s="39">
        <f t="shared" si="2"/>
        <v>219</v>
      </c>
      <c r="BA41" s="41">
        <f t="shared" si="4"/>
        <v>3.7011999323981748E-2</v>
      </c>
      <c r="BB41" s="44">
        <f t="shared" si="17"/>
        <v>9.125</v>
      </c>
      <c r="BD41" s="5">
        <v>9</v>
      </c>
      <c r="BE41" s="5">
        <v>3</v>
      </c>
      <c r="BF41" s="5">
        <v>3</v>
      </c>
      <c r="BG41" s="5"/>
      <c r="BH41" s="5"/>
      <c r="BI41" s="5"/>
      <c r="BJ41" s="5">
        <v>9</v>
      </c>
      <c r="BK41" s="5"/>
      <c r="BM41" s="32">
        <f t="shared" si="10"/>
        <v>82.125</v>
      </c>
      <c r="BN41" s="32">
        <f t="shared" si="11"/>
        <v>27.375</v>
      </c>
      <c r="BO41" s="32">
        <f t="shared" si="7"/>
        <v>27.375</v>
      </c>
      <c r="BP41" s="32">
        <f t="shared" si="12"/>
        <v>0</v>
      </c>
      <c r="BQ41" s="32">
        <f t="shared" si="13"/>
        <v>0</v>
      </c>
      <c r="BR41" s="32">
        <f t="shared" si="14"/>
        <v>0</v>
      </c>
      <c r="BS41" s="32">
        <f t="shared" si="15"/>
        <v>82.125</v>
      </c>
      <c r="BT41" s="32">
        <f t="shared" si="16"/>
        <v>0</v>
      </c>
      <c r="BV41" s="33">
        <v>9</v>
      </c>
      <c r="BW41" s="33">
        <v>9</v>
      </c>
      <c r="BX41" s="33">
        <v>9</v>
      </c>
      <c r="BY41" s="33">
        <v>9</v>
      </c>
      <c r="BZ41" s="33">
        <v>9</v>
      </c>
      <c r="CA41" s="33">
        <v>9</v>
      </c>
    </row>
    <row r="42" spans="2:79" x14ac:dyDescent="0.25">
      <c r="Y42" s="12"/>
      <c r="Z42" s="13"/>
      <c r="AA42" s="15"/>
      <c r="AB42" s="7"/>
      <c r="AC42" s="7"/>
      <c r="AD42" s="7"/>
      <c r="AE42" s="81"/>
      <c r="AF42" s="4"/>
      <c r="AG42" s="4"/>
      <c r="AI42" s="63"/>
      <c r="AJ42" s="72"/>
      <c r="AK42" s="27" t="s">
        <v>156</v>
      </c>
      <c r="AL42" s="27" t="s">
        <v>46</v>
      </c>
      <c r="AM42" s="27" t="s">
        <v>157</v>
      </c>
      <c r="AN42" s="7" t="s">
        <v>131</v>
      </c>
      <c r="AO42" s="51">
        <v>3</v>
      </c>
      <c r="AP42" s="52"/>
      <c r="AQ42" s="52">
        <v>9</v>
      </c>
      <c r="AR42" s="52">
        <v>1</v>
      </c>
      <c r="AS42" s="52">
        <v>3</v>
      </c>
      <c r="AT42" s="52"/>
      <c r="AU42" s="52"/>
      <c r="AV42" s="52">
        <v>3</v>
      </c>
      <c r="AW42" s="52">
        <v>3</v>
      </c>
      <c r="AX42" s="52"/>
      <c r="AY42" s="40"/>
      <c r="AZ42" s="39">
        <f t="shared" si="2"/>
        <v>156</v>
      </c>
      <c r="BA42" s="41">
        <f t="shared" si="4"/>
        <v>2.6364711847219877E-2</v>
      </c>
      <c r="BB42" s="44">
        <f t="shared" si="17"/>
        <v>17.333333333333332</v>
      </c>
      <c r="BD42" s="4"/>
      <c r="BE42" s="4"/>
      <c r="BF42" s="4"/>
      <c r="BG42" s="4"/>
      <c r="BH42" s="4">
        <v>9</v>
      </c>
      <c r="BI42" s="4"/>
      <c r="BJ42" s="4"/>
      <c r="BK42" s="4"/>
      <c r="BM42" s="32">
        <f t="shared" si="10"/>
        <v>0</v>
      </c>
      <c r="BN42" s="32">
        <f t="shared" si="11"/>
        <v>0</v>
      </c>
      <c r="BO42" s="32">
        <f t="shared" si="7"/>
        <v>0</v>
      </c>
      <c r="BP42" s="32">
        <f t="shared" si="12"/>
        <v>0</v>
      </c>
      <c r="BQ42" s="32">
        <f t="shared" si="13"/>
        <v>156</v>
      </c>
      <c r="BR42" s="32">
        <f t="shared" si="14"/>
        <v>0</v>
      </c>
      <c r="BS42" s="32">
        <f t="shared" si="15"/>
        <v>0</v>
      </c>
      <c r="BT42" s="32">
        <f t="shared" si="16"/>
        <v>0</v>
      </c>
      <c r="BV42" s="33">
        <v>9</v>
      </c>
      <c r="BW42" s="33">
        <v>9</v>
      </c>
      <c r="BX42" s="33">
        <v>9</v>
      </c>
      <c r="BY42" s="33">
        <v>9</v>
      </c>
      <c r="BZ42" s="33">
        <v>9</v>
      </c>
      <c r="CA42" s="33">
        <v>9</v>
      </c>
    </row>
    <row r="43" spans="2:79" x14ac:dyDescent="0.25">
      <c r="Y43" s="12"/>
      <c r="Z43" s="12"/>
      <c r="AA43" s="12"/>
      <c r="AB43" s="15"/>
      <c r="AC43" s="7"/>
      <c r="AD43" s="7"/>
      <c r="AE43" s="81"/>
      <c r="AF43" s="4"/>
      <c r="AG43" s="4"/>
      <c r="AI43" s="61">
        <v>12</v>
      </c>
      <c r="AJ43" s="71" t="s">
        <v>118</v>
      </c>
      <c r="AK43" s="27" t="s">
        <v>13</v>
      </c>
      <c r="AL43" s="27" t="s">
        <v>132</v>
      </c>
      <c r="AM43" s="27" t="s">
        <v>25</v>
      </c>
      <c r="AN43" s="7" t="s">
        <v>159</v>
      </c>
      <c r="AO43" s="51"/>
      <c r="AP43" s="52"/>
      <c r="AQ43" s="52"/>
      <c r="AR43" s="52">
        <v>9</v>
      </c>
      <c r="AS43" s="52"/>
      <c r="AT43" s="52">
        <v>3</v>
      </c>
      <c r="AU43" s="52"/>
      <c r="AV43" s="52"/>
      <c r="AW43" s="52"/>
      <c r="AX43" s="52"/>
      <c r="AY43" s="40"/>
      <c r="AZ43" s="39">
        <f t="shared" si="2"/>
        <v>84</v>
      </c>
      <c r="BA43" s="41">
        <f t="shared" si="4"/>
        <v>1.4196383302349163E-2</v>
      </c>
      <c r="BB43" s="44">
        <f t="shared" si="17"/>
        <v>4.666666666666667</v>
      </c>
      <c r="BD43" s="4"/>
      <c r="BE43" s="4"/>
      <c r="BF43" s="4"/>
      <c r="BG43" s="4"/>
      <c r="BH43" s="4"/>
      <c r="BI43" s="4"/>
      <c r="BJ43" s="4">
        <v>9</v>
      </c>
      <c r="BK43" s="4">
        <v>9</v>
      </c>
      <c r="BM43" s="32">
        <f t="shared" si="10"/>
        <v>0</v>
      </c>
      <c r="BN43" s="32">
        <f t="shared" si="11"/>
        <v>0</v>
      </c>
      <c r="BO43" s="32">
        <f t="shared" si="7"/>
        <v>0</v>
      </c>
      <c r="BP43" s="32">
        <f t="shared" si="12"/>
        <v>0</v>
      </c>
      <c r="BQ43" s="32">
        <f t="shared" si="13"/>
        <v>0</v>
      </c>
      <c r="BR43" s="32">
        <f t="shared" si="14"/>
        <v>0</v>
      </c>
      <c r="BS43" s="32">
        <f t="shared" si="15"/>
        <v>42</v>
      </c>
      <c r="BT43" s="32">
        <f t="shared" si="16"/>
        <v>42</v>
      </c>
      <c r="BV43" s="33">
        <v>9</v>
      </c>
      <c r="BW43" s="33">
        <v>9</v>
      </c>
      <c r="BX43" s="33">
        <v>9</v>
      </c>
      <c r="BY43" s="33">
        <v>1</v>
      </c>
      <c r="BZ43" s="33">
        <v>1</v>
      </c>
      <c r="CA43" s="33">
        <v>9</v>
      </c>
    </row>
    <row r="44" spans="2:79" x14ac:dyDescent="0.25">
      <c r="Y44" s="12"/>
      <c r="Z44" s="12"/>
      <c r="AA44" s="12"/>
      <c r="AB44" s="13"/>
      <c r="AC44" s="15"/>
      <c r="AD44" s="7"/>
      <c r="AE44" s="81"/>
      <c r="AF44" s="4"/>
      <c r="AG44" s="4"/>
      <c r="AI44" s="62"/>
      <c r="AJ44" s="73"/>
      <c r="AK44" s="4" t="s">
        <v>28</v>
      </c>
      <c r="AL44" s="50" t="s">
        <v>119</v>
      </c>
      <c r="AM44" s="4" t="s">
        <v>160</v>
      </c>
      <c r="AN44" s="4" t="s">
        <v>162</v>
      </c>
      <c r="AO44" s="29"/>
      <c r="AP44" s="29"/>
      <c r="AQ44" s="29"/>
      <c r="AR44" s="29">
        <v>9</v>
      </c>
      <c r="AS44" s="29"/>
      <c r="AT44" s="29"/>
      <c r="AU44" s="29"/>
      <c r="AV44" s="29"/>
      <c r="AW44" s="29">
        <v>9</v>
      </c>
      <c r="AX44" s="29"/>
      <c r="AZ44" s="39">
        <f t="shared" si="2"/>
        <v>90</v>
      </c>
      <c r="BA44" s="41">
        <f t="shared" si="4"/>
        <v>1.5210410681088389E-2</v>
      </c>
      <c r="BB44" s="44">
        <f t="shared" si="17"/>
        <v>2.1428571428571428</v>
      </c>
      <c r="BD44" s="4">
        <v>9</v>
      </c>
      <c r="BE44" s="4">
        <v>9</v>
      </c>
      <c r="BF44" s="4">
        <v>3</v>
      </c>
      <c r="BG44" s="4"/>
      <c r="BH44" s="4"/>
      <c r="BI44" s="4">
        <v>3</v>
      </c>
      <c r="BJ44" s="4">
        <v>9</v>
      </c>
      <c r="BK44" s="4">
        <v>9</v>
      </c>
      <c r="BM44" s="32">
        <f t="shared" ref="BM44:BM47" si="18">$AZ44/SUM($BD44:$BK44)*BD44</f>
        <v>19.285714285714285</v>
      </c>
      <c r="BN44" s="32">
        <f t="shared" ref="BN44:BN47" si="19">$AZ44/SUM($BD44:$BK44)*BE44</f>
        <v>19.285714285714285</v>
      </c>
      <c r="BO44" s="32">
        <f t="shared" si="7"/>
        <v>6.4285714285714288</v>
      </c>
      <c r="BP44" s="32">
        <f t="shared" ref="BP44:BP47" si="20">$AZ44/SUM($BD44:$BK44)*BG44</f>
        <v>0</v>
      </c>
      <c r="BQ44" s="32">
        <f t="shared" ref="BQ44:BQ47" si="21">$AZ44/SUM($BD44:$BK44)*BH44</f>
        <v>0</v>
      </c>
      <c r="BR44" s="32">
        <f t="shared" ref="BR44:BR47" si="22">$AZ44/SUM($BD44:$BK44)*BI44</f>
        <v>6.4285714285714288</v>
      </c>
      <c r="BS44" s="32">
        <f t="shared" ref="BS44:BS47" si="23">$AZ44/SUM($BD44:$BK44)*BJ44</f>
        <v>19.285714285714285</v>
      </c>
      <c r="BT44" s="32">
        <f t="shared" ref="BT44:BT47" si="24">$AZ44/SUM($BD44:$BK44)*BK44</f>
        <v>19.285714285714285</v>
      </c>
      <c r="BV44" s="33">
        <v>9</v>
      </c>
      <c r="BW44" s="33">
        <v>9</v>
      </c>
      <c r="BX44" s="33">
        <v>9</v>
      </c>
      <c r="BY44" s="33">
        <v>1</v>
      </c>
      <c r="BZ44" s="33">
        <v>1</v>
      </c>
      <c r="CA44" s="33">
        <v>9</v>
      </c>
    </row>
    <row r="45" spans="2:79" x14ac:dyDescent="0.25">
      <c r="Y45" s="12"/>
      <c r="Z45" s="12"/>
      <c r="AA45" s="12"/>
      <c r="AB45" s="12"/>
      <c r="AC45" s="12"/>
      <c r="AD45" s="15"/>
      <c r="AE45" s="10"/>
      <c r="AF45" s="4"/>
      <c r="AG45" s="4"/>
      <c r="AI45" s="63"/>
      <c r="AJ45" s="72"/>
      <c r="AK45" s="4" t="s">
        <v>158</v>
      </c>
      <c r="AL45" s="50" t="s">
        <v>120</v>
      </c>
      <c r="AM45" s="4" t="s">
        <v>161</v>
      </c>
      <c r="AN45" s="4" t="s">
        <v>162</v>
      </c>
      <c r="AO45" s="29"/>
      <c r="AP45" s="29"/>
      <c r="AQ45" s="29"/>
      <c r="AR45" s="29">
        <v>9</v>
      </c>
      <c r="AS45" s="29"/>
      <c r="AT45" s="29"/>
      <c r="AU45" s="29"/>
      <c r="AV45" s="29"/>
      <c r="AW45" s="29"/>
      <c r="AX45" s="29"/>
      <c r="AZ45" s="39">
        <f t="shared" si="2"/>
        <v>81</v>
      </c>
      <c r="BA45" s="41">
        <f t="shared" si="4"/>
        <v>1.3689369612979551E-2</v>
      </c>
      <c r="BB45" s="44">
        <f t="shared" si="17"/>
        <v>2.4545454545454546</v>
      </c>
      <c r="BD45" s="4">
        <v>9</v>
      </c>
      <c r="BE45" s="4">
        <v>3</v>
      </c>
      <c r="BF45" s="4">
        <v>3</v>
      </c>
      <c r="BG45" s="4"/>
      <c r="BH45" s="4"/>
      <c r="BI45" s="4"/>
      <c r="BJ45" s="4">
        <v>9</v>
      </c>
      <c r="BK45" s="4">
        <v>9</v>
      </c>
      <c r="BM45" s="32">
        <f t="shared" si="18"/>
        <v>22.09090909090909</v>
      </c>
      <c r="BN45" s="32">
        <f t="shared" si="19"/>
        <v>7.3636363636363633</v>
      </c>
      <c r="BO45" s="32">
        <f t="shared" si="7"/>
        <v>7.3636363636363633</v>
      </c>
      <c r="BP45" s="32">
        <f t="shared" si="20"/>
        <v>0</v>
      </c>
      <c r="BQ45" s="32">
        <f t="shared" si="21"/>
        <v>0</v>
      </c>
      <c r="BR45" s="32">
        <f t="shared" si="22"/>
        <v>0</v>
      </c>
      <c r="BS45" s="32">
        <f t="shared" si="23"/>
        <v>22.09090909090909</v>
      </c>
      <c r="BT45" s="32">
        <f t="shared" si="24"/>
        <v>22.09090909090909</v>
      </c>
      <c r="BV45" s="33">
        <v>9</v>
      </c>
      <c r="BW45" s="33">
        <v>9</v>
      </c>
      <c r="BX45" s="33">
        <v>9</v>
      </c>
      <c r="BY45" s="33">
        <v>1</v>
      </c>
      <c r="BZ45" s="33">
        <v>1</v>
      </c>
      <c r="CA45" s="33">
        <v>9</v>
      </c>
    </row>
    <row r="46" spans="2:79" x14ac:dyDescent="0.25">
      <c r="Y46" s="10"/>
      <c r="Z46" s="10"/>
      <c r="AA46" s="10"/>
      <c r="AB46" s="10"/>
      <c r="AC46" s="10"/>
      <c r="AD46" s="10"/>
      <c r="AE46" s="83"/>
      <c r="AF46" s="4"/>
      <c r="AG46" s="4"/>
      <c r="AI46" s="3">
        <v>13</v>
      </c>
      <c r="AJ46" s="4" t="s">
        <v>127</v>
      </c>
      <c r="AK46" s="4" t="s">
        <v>14</v>
      </c>
      <c r="AL46" s="4" t="s">
        <v>133</v>
      </c>
      <c r="AM46" s="4" t="s">
        <v>26</v>
      </c>
      <c r="AN46" s="4" t="s">
        <v>163</v>
      </c>
      <c r="AO46" s="29">
        <v>9</v>
      </c>
      <c r="AP46" s="29"/>
      <c r="AQ46" s="29">
        <v>1</v>
      </c>
      <c r="AR46" s="29">
        <v>9</v>
      </c>
      <c r="AS46" s="29"/>
      <c r="AT46" s="29"/>
      <c r="AU46" s="29"/>
      <c r="AV46" s="29">
        <v>9</v>
      </c>
      <c r="AW46" s="29"/>
      <c r="AX46" s="29"/>
      <c r="AZ46" s="39">
        <f t="shared" si="2"/>
        <v>198</v>
      </c>
      <c r="BA46" s="41">
        <f t="shared" si="4"/>
        <v>3.346290349839446E-2</v>
      </c>
      <c r="BB46" s="44">
        <f t="shared" si="17"/>
        <v>3.3</v>
      </c>
      <c r="BD46" s="4">
        <v>9</v>
      </c>
      <c r="BE46" s="4">
        <v>9</v>
      </c>
      <c r="BF46" s="4">
        <v>9</v>
      </c>
      <c r="BG46" s="4">
        <v>3</v>
      </c>
      <c r="BH46" s="4">
        <v>3</v>
      </c>
      <c r="BI46" s="4">
        <v>9</v>
      </c>
      <c r="BJ46" s="4">
        <v>9</v>
      </c>
      <c r="BK46" s="4">
        <v>9</v>
      </c>
      <c r="BM46" s="32">
        <f t="shared" si="18"/>
        <v>29.7</v>
      </c>
      <c r="BN46" s="32">
        <f t="shared" si="19"/>
        <v>29.7</v>
      </c>
      <c r="BO46" s="32">
        <f t="shared" si="7"/>
        <v>29.7</v>
      </c>
      <c r="BP46" s="32">
        <f t="shared" si="20"/>
        <v>9.8999999999999986</v>
      </c>
      <c r="BQ46" s="32">
        <f t="shared" si="21"/>
        <v>9.8999999999999986</v>
      </c>
      <c r="BR46" s="32">
        <f t="shared" si="22"/>
        <v>29.7</v>
      </c>
      <c r="BS46" s="32">
        <f t="shared" si="23"/>
        <v>29.7</v>
      </c>
      <c r="BT46" s="32">
        <f t="shared" si="24"/>
        <v>29.7</v>
      </c>
      <c r="BV46" s="33">
        <v>9</v>
      </c>
      <c r="BW46" s="33">
        <v>9</v>
      </c>
      <c r="BX46" s="33">
        <v>9</v>
      </c>
      <c r="BY46" s="33">
        <v>1</v>
      </c>
      <c r="BZ46" s="33">
        <v>1</v>
      </c>
      <c r="CA46" s="33">
        <v>9</v>
      </c>
    </row>
    <row r="47" spans="2:79" x14ac:dyDescent="0.25">
      <c r="AF47" s="15"/>
      <c r="AG47" s="7"/>
      <c r="AI47" s="76">
        <v>14</v>
      </c>
      <c r="AJ47" s="61" t="s">
        <v>128</v>
      </c>
      <c r="AK47" s="4" t="s">
        <v>15</v>
      </c>
      <c r="AL47" s="50" t="s">
        <v>169</v>
      </c>
      <c r="AM47" s="4" t="s">
        <v>27</v>
      </c>
      <c r="AN47" s="4" t="s">
        <v>164</v>
      </c>
      <c r="AO47" s="29"/>
      <c r="AP47" s="29"/>
      <c r="AQ47" s="29"/>
      <c r="AR47" s="55">
        <v>3</v>
      </c>
      <c r="AS47" s="29"/>
      <c r="AT47" s="29"/>
      <c r="AU47" s="29">
        <v>9</v>
      </c>
      <c r="AV47" s="29"/>
      <c r="AW47" s="29"/>
      <c r="AX47" s="29">
        <v>3</v>
      </c>
      <c r="AZ47" s="39">
        <f t="shared" si="2"/>
        <v>57</v>
      </c>
      <c r="BA47" s="41">
        <f t="shared" si="4"/>
        <v>9.6332600980226467E-3</v>
      </c>
      <c r="BB47" s="44">
        <f t="shared" si="17"/>
        <v>1.5405405405405406</v>
      </c>
      <c r="BD47" s="4">
        <v>9</v>
      </c>
      <c r="BE47" s="4">
        <v>9</v>
      </c>
      <c r="BF47" s="4">
        <v>1</v>
      </c>
      <c r="BG47" s="4"/>
      <c r="BH47" s="4"/>
      <c r="BI47" s="4"/>
      <c r="BJ47" s="4">
        <v>9</v>
      </c>
      <c r="BK47" s="4">
        <v>9</v>
      </c>
      <c r="BM47" s="32">
        <f t="shared" si="18"/>
        <v>13.864864864864865</v>
      </c>
      <c r="BN47" s="32">
        <f t="shared" si="19"/>
        <v>13.864864864864865</v>
      </c>
      <c r="BO47" s="32">
        <f t="shared" si="7"/>
        <v>1.5405405405405406</v>
      </c>
      <c r="BP47" s="32">
        <f t="shared" si="20"/>
        <v>0</v>
      </c>
      <c r="BQ47" s="32">
        <f t="shared" si="21"/>
        <v>0</v>
      </c>
      <c r="BR47" s="32">
        <f t="shared" si="22"/>
        <v>0</v>
      </c>
      <c r="BS47" s="32">
        <f t="shared" si="23"/>
        <v>13.864864864864865</v>
      </c>
      <c r="BT47" s="32">
        <f t="shared" si="24"/>
        <v>13.864864864864865</v>
      </c>
      <c r="BV47" s="33">
        <v>9</v>
      </c>
      <c r="BW47" s="33">
        <v>9</v>
      </c>
      <c r="BX47" s="33">
        <v>9</v>
      </c>
      <c r="BY47" s="33">
        <v>1</v>
      </c>
      <c r="BZ47" s="33">
        <v>1</v>
      </c>
      <c r="CA47" s="33">
        <v>9</v>
      </c>
    </row>
    <row r="48" spans="2:79" x14ac:dyDescent="0.25">
      <c r="AF48" s="10"/>
      <c r="AG48" s="15"/>
      <c r="AI48" s="77"/>
      <c r="AJ48" s="63"/>
      <c r="AK48" s="4" t="s">
        <v>40</v>
      </c>
      <c r="AL48" s="50" t="s">
        <v>167</v>
      </c>
      <c r="AM48" s="4" t="s">
        <v>27</v>
      </c>
      <c r="AN48" s="4" t="s">
        <v>165</v>
      </c>
      <c r="AO48" s="29"/>
      <c r="AP48" s="29"/>
      <c r="AQ48" s="29"/>
      <c r="AR48" s="55"/>
      <c r="AS48" s="29"/>
      <c r="AT48" s="29">
        <v>9</v>
      </c>
      <c r="AU48" s="29">
        <v>9</v>
      </c>
      <c r="AV48" s="29"/>
      <c r="AW48" s="29">
        <v>9</v>
      </c>
      <c r="AX48" s="29"/>
      <c r="AZ48" s="39">
        <f t="shared" si="2"/>
        <v>45</v>
      </c>
      <c r="BA48" s="41">
        <f t="shared" si="4"/>
        <v>7.6052053405441947E-3</v>
      </c>
      <c r="BB48" s="44">
        <f t="shared" si="17"/>
        <v>0.97826086956521741</v>
      </c>
      <c r="BD48" s="4">
        <v>9</v>
      </c>
      <c r="BE48" s="4">
        <v>9</v>
      </c>
      <c r="BF48" s="4">
        <v>3</v>
      </c>
      <c r="BG48" s="4">
        <v>3</v>
      </c>
      <c r="BH48" s="4">
        <v>3</v>
      </c>
      <c r="BI48" s="4">
        <v>1</v>
      </c>
      <c r="BJ48" s="4">
        <v>9</v>
      </c>
      <c r="BK48" s="4">
        <v>9</v>
      </c>
      <c r="BM48" s="32">
        <f t="shared" ref="BM48" si="25">$AZ48/SUM($BD48:$BK48)*BD48</f>
        <v>8.804347826086957</v>
      </c>
      <c r="BN48" s="32">
        <f t="shared" ref="BN48" si="26">$AZ48/SUM($BD48:$BK48)*BE48</f>
        <v>8.804347826086957</v>
      </c>
      <c r="BO48" s="32">
        <f t="shared" si="7"/>
        <v>2.9347826086956523</v>
      </c>
      <c r="BP48" s="32">
        <f t="shared" ref="BP48" si="27">$AZ48/SUM($BD48:$BK48)*BG48</f>
        <v>2.9347826086956523</v>
      </c>
      <c r="BQ48" s="32">
        <f t="shared" ref="BQ48" si="28">$AZ48/SUM($BD48:$BK48)*BH48</f>
        <v>2.9347826086956523</v>
      </c>
      <c r="BR48" s="32">
        <f t="shared" ref="BR48" si="29">$AZ48/SUM($BD48:$BK48)*BI48</f>
        <v>0.97826086956521741</v>
      </c>
      <c r="BS48" s="32">
        <f t="shared" ref="BS48" si="30">$AZ48/SUM($BD48:$BK48)*BJ48</f>
        <v>8.804347826086957</v>
      </c>
      <c r="BT48" s="32">
        <f t="shared" ref="BT48" si="31">$AZ48/SUM($BD48:$BK48)*BK48</f>
        <v>8.804347826086957</v>
      </c>
      <c r="BV48" s="33">
        <v>9</v>
      </c>
      <c r="BW48" s="33">
        <v>9</v>
      </c>
      <c r="BX48" s="33">
        <v>9</v>
      </c>
      <c r="BY48" s="33">
        <v>1</v>
      </c>
      <c r="BZ48" s="33">
        <v>1</v>
      </c>
      <c r="CA48" s="33">
        <v>9</v>
      </c>
    </row>
    <row r="49" spans="53:87" x14ac:dyDescent="0.25">
      <c r="BK49" s="19" t="s">
        <v>171</v>
      </c>
      <c r="BM49" s="23">
        <f>SUM(BM17:BM48)</f>
        <v>1404.0738941487773</v>
      </c>
      <c r="BN49" s="23">
        <f t="shared" ref="BN49:BT49" si="32">SUM(BN17:BN48)</f>
        <v>918.92897436268117</v>
      </c>
      <c r="BO49" s="23">
        <f t="shared" si="32"/>
        <v>699.74553701245202</v>
      </c>
      <c r="BP49" s="23">
        <f t="shared" si="32"/>
        <v>151.48772378516622</v>
      </c>
      <c r="BQ49" s="23">
        <f t="shared" si="32"/>
        <v>411.54360613810741</v>
      </c>
      <c r="BR49" s="23">
        <f t="shared" si="32"/>
        <v>188.73387927077184</v>
      </c>
      <c r="BS49" s="23">
        <f t="shared" si="32"/>
        <v>929.74686911161029</v>
      </c>
      <c r="BT49" s="23">
        <f t="shared" si="32"/>
        <v>1212.7395161704335</v>
      </c>
    </row>
    <row r="50" spans="53:87" x14ac:dyDescent="0.25">
      <c r="BL50" s="19"/>
      <c r="BT50" s="20"/>
    </row>
    <row r="51" spans="53:87" x14ac:dyDescent="0.25">
      <c r="BA51" s="10" t="s">
        <v>172</v>
      </c>
      <c r="BB51">
        <v>5</v>
      </c>
      <c r="BC51" s="57"/>
      <c r="BD51" s="33"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9</v>
      </c>
      <c r="BK51" s="33">
        <v>9</v>
      </c>
      <c r="BL51" s="57"/>
      <c r="BM51" s="33">
        <f>($BB51/SUM($BD51:$BK51))*BD51</f>
        <v>0</v>
      </c>
      <c r="BN51" s="33">
        <f t="shared" ref="BN51:BT54" si="33">($BB51/SUM($BD51:$BK51))*BE51</f>
        <v>0</v>
      </c>
      <c r="BO51" s="33">
        <f t="shared" si="33"/>
        <v>0</v>
      </c>
      <c r="BP51" s="33">
        <f t="shared" si="33"/>
        <v>0</v>
      </c>
      <c r="BQ51" s="33">
        <f t="shared" si="33"/>
        <v>0</v>
      </c>
      <c r="BR51" s="33">
        <f t="shared" si="33"/>
        <v>0</v>
      </c>
      <c r="BS51" s="33">
        <f t="shared" si="33"/>
        <v>2.5</v>
      </c>
      <c r="BT51" s="33">
        <f t="shared" si="33"/>
        <v>2.5</v>
      </c>
    </row>
    <row r="52" spans="53:87" x14ac:dyDescent="0.25">
      <c r="BA52" s="10" t="s">
        <v>173</v>
      </c>
      <c r="BB52">
        <v>10</v>
      </c>
      <c r="BC52" s="57"/>
      <c r="BD52" s="33">
        <v>0</v>
      </c>
      <c r="BE52" s="33">
        <v>9</v>
      </c>
      <c r="BF52" s="33">
        <v>3</v>
      </c>
      <c r="BG52" s="33">
        <v>0</v>
      </c>
      <c r="BH52" s="33">
        <v>0</v>
      </c>
      <c r="BI52" s="33">
        <v>0</v>
      </c>
      <c r="BJ52" s="33">
        <v>3</v>
      </c>
      <c r="BK52" s="33">
        <v>1</v>
      </c>
      <c r="BL52" s="57"/>
      <c r="BM52" s="33">
        <f>($BB52/SUM($BD52:$BK52))*BD52</f>
        <v>0</v>
      </c>
      <c r="BN52" s="33">
        <f t="shared" si="33"/>
        <v>5.625</v>
      </c>
      <c r="BO52" s="33">
        <f t="shared" si="33"/>
        <v>1.875</v>
      </c>
      <c r="BP52" s="33">
        <f t="shared" si="33"/>
        <v>0</v>
      </c>
      <c r="BQ52" s="33">
        <f t="shared" si="33"/>
        <v>0</v>
      </c>
      <c r="BR52" s="33">
        <f t="shared" si="33"/>
        <v>0</v>
      </c>
      <c r="BS52" s="33">
        <f t="shared" si="33"/>
        <v>1.875</v>
      </c>
      <c r="BT52" s="33">
        <f t="shared" si="33"/>
        <v>0.625</v>
      </c>
    </row>
    <row r="53" spans="53:87" x14ac:dyDescent="0.25">
      <c r="BA53" s="10" t="s">
        <v>174</v>
      </c>
      <c r="BB53">
        <v>3</v>
      </c>
      <c r="BC53" s="57"/>
      <c r="BD53" s="33">
        <v>3</v>
      </c>
      <c r="BE53" s="33">
        <v>3</v>
      </c>
      <c r="BF53" s="33">
        <v>0</v>
      </c>
      <c r="BG53" s="33">
        <v>0</v>
      </c>
      <c r="BH53" s="33">
        <v>0</v>
      </c>
      <c r="BI53" s="33">
        <v>3</v>
      </c>
      <c r="BJ53" s="33">
        <v>0</v>
      </c>
      <c r="BK53" s="33">
        <v>0</v>
      </c>
      <c r="BL53" s="57"/>
      <c r="BM53" s="33">
        <f t="shared" ref="BM53:BM54" si="34">($BB53/SUM($BD53:$BK53))*BD53</f>
        <v>1</v>
      </c>
      <c r="BN53" s="33">
        <f t="shared" si="33"/>
        <v>1</v>
      </c>
      <c r="BO53" s="33">
        <f t="shared" si="33"/>
        <v>0</v>
      </c>
      <c r="BP53" s="33">
        <f t="shared" si="33"/>
        <v>0</v>
      </c>
      <c r="BQ53" s="33">
        <f t="shared" si="33"/>
        <v>0</v>
      </c>
      <c r="BR53" s="33">
        <f t="shared" si="33"/>
        <v>1</v>
      </c>
      <c r="BS53" s="33">
        <f t="shared" si="33"/>
        <v>0</v>
      </c>
      <c r="BT53" s="33">
        <f t="shared" si="33"/>
        <v>0</v>
      </c>
    </row>
    <row r="54" spans="53:87" x14ac:dyDescent="0.25">
      <c r="BA54" s="10" t="s">
        <v>175</v>
      </c>
      <c r="BB54">
        <v>12</v>
      </c>
      <c r="BC54" s="57"/>
      <c r="BD54" s="33">
        <v>1</v>
      </c>
      <c r="BE54" s="33">
        <v>1</v>
      </c>
      <c r="BF54" s="33">
        <v>3</v>
      </c>
      <c r="BG54" s="33">
        <v>1</v>
      </c>
      <c r="BH54" s="33">
        <v>1</v>
      </c>
      <c r="BI54" s="33">
        <v>1</v>
      </c>
      <c r="BJ54" s="33">
        <v>1</v>
      </c>
      <c r="BK54" s="33">
        <v>1</v>
      </c>
      <c r="BL54" s="57"/>
      <c r="BM54" s="33">
        <f t="shared" si="34"/>
        <v>1.2</v>
      </c>
      <c r="BN54" s="33">
        <f t="shared" si="33"/>
        <v>1.2</v>
      </c>
      <c r="BO54" s="33">
        <f t="shared" si="33"/>
        <v>3.5999999999999996</v>
      </c>
      <c r="BP54" s="33">
        <f t="shared" si="33"/>
        <v>1.2</v>
      </c>
      <c r="BQ54" s="33">
        <f t="shared" si="33"/>
        <v>1.2</v>
      </c>
      <c r="BR54" s="33">
        <f t="shared" si="33"/>
        <v>1.2</v>
      </c>
      <c r="BS54" s="33">
        <f t="shared" si="33"/>
        <v>1.2</v>
      </c>
      <c r="BT54" s="33">
        <f t="shared" si="33"/>
        <v>1.2</v>
      </c>
    </row>
    <row r="55" spans="53:87" x14ac:dyDescent="0.25">
      <c r="BK55" s="57" t="s">
        <v>176</v>
      </c>
      <c r="BM55" s="35">
        <f>SUM(BM51:BM54)</f>
        <v>2.2000000000000002</v>
      </c>
      <c r="BN55" s="35">
        <f t="shared" ref="BN55:BS55" si="35">SUM(BN51:BN54)</f>
        <v>7.8250000000000002</v>
      </c>
      <c r="BO55" s="35">
        <f t="shared" si="35"/>
        <v>5.4749999999999996</v>
      </c>
      <c r="BP55" s="35">
        <f t="shared" si="35"/>
        <v>1.2</v>
      </c>
      <c r="BQ55" s="35">
        <f t="shared" si="35"/>
        <v>1.2</v>
      </c>
      <c r="BR55" s="35">
        <f t="shared" si="35"/>
        <v>2.2000000000000002</v>
      </c>
      <c r="BS55" s="35">
        <f t="shared" si="35"/>
        <v>5.5750000000000002</v>
      </c>
      <c r="BT55" s="35">
        <f t="shared" ref="BT55" si="36">SUM(BT51:BT54)</f>
        <v>4.3250000000000002</v>
      </c>
    </row>
    <row r="56" spans="53:87" ht="15.75" x14ac:dyDescent="0.25">
      <c r="BM56" s="34"/>
      <c r="BN56" s="34"/>
      <c r="BO56" s="34"/>
      <c r="BP56" s="34"/>
      <c r="BQ56" s="34"/>
      <c r="BR56" s="34"/>
      <c r="BS56" s="36"/>
      <c r="BT56" s="36"/>
      <c r="BY56" s="28"/>
      <c r="BZ56" s="28"/>
      <c r="CA56" s="28"/>
      <c r="CB56" s="28"/>
      <c r="CC56" s="28"/>
      <c r="CD56" s="28"/>
      <c r="CE56" s="28"/>
      <c r="CF56" s="28"/>
      <c r="CG56" s="28"/>
      <c r="CH56" s="28"/>
      <c r="CI56" s="28"/>
    </row>
    <row r="57" spans="53:87" ht="15.75" x14ac:dyDescent="0.25">
      <c r="BK57" s="19" t="s">
        <v>39</v>
      </c>
      <c r="BM57" s="23">
        <f t="shared" ref="BM57:BT57" si="37">-BM49*BM55</f>
        <v>-3088.9625671273102</v>
      </c>
      <c r="BN57" s="23">
        <f t="shared" si="37"/>
        <v>-7190.6192243879805</v>
      </c>
      <c r="BO57" s="23">
        <f t="shared" si="37"/>
        <v>-3831.1068151431746</v>
      </c>
      <c r="BP57" s="23">
        <f t="shared" si="37"/>
        <v>-181.78526854219947</v>
      </c>
      <c r="BQ57" s="23">
        <f t="shared" si="37"/>
        <v>-493.85232736572885</v>
      </c>
      <c r="BR57" s="23">
        <f t="shared" si="37"/>
        <v>-415.21453439569808</v>
      </c>
      <c r="BS57" s="23">
        <f t="shared" si="37"/>
        <v>-5183.338795297228</v>
      </c>
      <c r="BT57" s="23">
        <f t="shared" si="37"/>
        <v>-5245.0984074371254</v>
      </c>
      <c r="BY57" s="28"/>
      <c r="BZ57" s="28"/>
      <c r="CA57" s="28"/>
      <c r="CB57" s="28"/>
      <c r="CC57" s="28"/>
      <c r="CD57" s="28"/>
      <c r="CE57" s="28"/>
      <c r="CF57" s="28"/>
      <c r="CG57" s="28"/>
      <c r="CH57" s="28"/>
      <c r="CI57" s="28"/>
    </row>
    <row r="58" spans="53:87" ht="15.75" x14ac:dyDescent="0.25"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</row>
    <row r="59" spans="53:87" ht="15.75" x14ac:dyDescent="0.25"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</row>
    <row r="60" spans="53:87" ht="15.75" x14ac:dyDescent="0.25"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</row>
    <row r="61" spans="53:87" ht="15.75" x14ac:dyDescent="0.25"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</row>
    <row r="62" spans="53:87" ht="15.75" x14ac:dyDescent="0.25"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</row>
    <row r="63" spans="53:87" ht="15.75" x14ac:dyDescent="0.25"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</row>
    <row r="64" spans="53:87" ht="15.75" x14ac:dyDescent="0.25"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</row>
    <row r="65" spans="76:76" ht="15.75" x14ac:dyDescent="0.25">
      <c r="BX65" s="28"/>
    </row>
    <row r="66" spans="76:76" ht="15.75" x14ac:dyDescent="0.25">
      <c r="BX66" s="28"/>
    </row>
  </sheetData>
  <mergeCells count="25">
    <mergeCell ref="AJ41:AJ42"/>
    <mergeCell ref="AI41:AI42"/>
    <mergeCell ref="AJ43:AJ45"/>
    <mergeCell ref="AI43:AI45"/>
    <mergeCell ref="AJ47:AJ48"/>
    <mergeCell ref="AI47:AI48"/>
    <mergeCell ref="AJ34:AJ36"/>
    <mergeCell ref="AI34:AI36"/>
    <mergeCell ref="AI37:AI38"/>
    <mergeCell ref="AJ37:AJ38"/>
    <mergeCell ref="AI39:AI40"/>
    <mergeCell ref="AJ39:AJ40"/>
    <mergeCell ref="AJ23:AJ25"/>
    <mergeCell ref="AI23:AI25"/>
    <mergeCell ref="AI27:AI28"/>
    <mergeCell ref="AJ27:AJ28"/>
    <mergeCell ref="AJ30:AJ33"/>
    <mergeCell ref="AI30:AI33"/>
    <mergeCell ref="AJ20:AJ22"/>
    <mergeCell ref="AI20:AI22"/>
    <mergeCell ref="AI15:AJ16"/>
    <mergeCell ref="AK15:AL16"/>
    <mergeCell ref="AM15:AN16"/>
    <mergeCell ref="AJ17:AJ19"/>
    <mergeCell ref="AI17:AI19"/>
  </mergeCells>
  <conditionalFormatting sqref="AZ17:AZ48">
    <cfRule type="top10" dxfId="2" priority="2" percent="1" rank="20"/>
    <cfRule type="aboveAverage" dxfId="1" priority="3"/>
  </conditionalFormatting>
  <conditionalFormatting sqref="AO17:AX48">
    <cfRule type="cellIs" dxfId="0" priority="1" operator="equal">
      <formula>9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VFD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Priscila Malaguti</dc:creator>
  <cp:lastModifiedBy>Marcus Pessoa</cp:lastModifiedBy>
  <cp:lastPrinted>2016-03-01T18:16:15Z</cp:lastPrinted>
  <dcterms:created xsi:type="dcterms:W3CDTF">2015-09-30T12:12:28Z</dcterms:created>
  <dcterms:modified xsi:type="dcterms:W3CDTF">2017-06-23T13:01:40Z</dcterms:modified>
</cp:coreProperties>
</file>